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 SEMESTER VIII\TA\"/>
    </mc:Choice>
  </mc:AlternateContent>
  <xr:revisionPtr revIDLastSave="0" documentId="13_ncr:1_{D99F3544-E0B1-4F99-94DD-73E02F9ED721}" xr6:coauthVersionLast="47" xr6:coauthVersionMax="47" xr10:uidLastSave="{00000000-0000-0000-0000-000000000000}"/>
  <bookViews>
    <workbookView xWindow="-120" yWindow="-120" windowWidth="20730" windowHeight="11160" activeTab="1" xr2:uid="{7EA8B889-F505-4005-8E6F-A089893705FB}"/>
  </bookViews>
  <sheets>
    <sheet name="Data Order 2020" sheetId="1" r:id="rId1"/>
    <sheet name="MH Bubuk Andaliman" sheetId="6" r:id="rId2"/>
    <sheet name="MH SikArsik" sheetId="5" r:id="rId3"/>
    <sheet name="MH Andaliman Usulan" sheetId="7" r:id="rId4"/>
    <sheet name="MH SikArsik Usulan" sheetId="8" r:id="rId5"/>
    <sheet name="Validasi Andaliman" sheetId="10" r:id="rId6"/>
    <sheet name="Validasi SikArsik" sheetId="11" r:id="rId7"/>
    <sheet name="Biaya Penerapan 5S" sheetId="9" r:id="rId8"/>
  </sheets>
  <definedNames>
    <definedName name="_xlchart.v1.0" hidden="1">'Data Order 2020'!$B$10:$F$10</definedName>
    <definedName name="_xlchart.v1.1" hidden="1">'Data Order 2020'!$B$1:$F$1</definedName>
    <definedName name="_xlchart.v1.2" hidden="1">'Data Order 2020'!$B$10:$F$10</definedName>
    <definedName name="_xlchart.v1.3" hidden="1">'Data Order 2020'!$B$1:$F$1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7" i="1" s="1"/>
  <c r="C11" i="10"/>
  <c r="D11" i="10"/>
  <c r="F11" i="10" s="1"/>
  <c r="I11" i="10"/>
  <c r="D12" i="10"/>
  <c r="I12" i="10"/>
  <c r="D13" i="10"/>
  <c r="I13" i="10"/>
  <c r="D14" i="10"/>
  <c r="I14" i="10"/>
  <c r="D15" i="10"/>
  <c r="I15" i="10"/>
  <c r="D34" i="11"/>
  <c r="D33" i="11"/>
  <c r="G32" i="11"/>
  <c r="D32" i="11"/>
  <c r="G31" i="11"/>
  <c r="D31" i="11"/>
  <c r="G30" i="11"/>
  <c r="D30" i="11"/>
  <c r="G29" i="11"/>
  <c r="D29" i="11"/>
  <c r="G28" i="11"/>
  <c r="D28" i="11"/>
  <c r="D27" i="11"/>
  <c r="D26" i="11"/>
  <c r="D25" i="11"/>
  <c r="D24" i="11"/>
  <c r="G23" i="11"/>
  <c r="D23" i="11"/>
  <c r="G22" i="11"/>
  <c r="D22" i="11"/>
  <c r="G21" i="11"/>
  <c r="D21" i="11"/>
  <c r="C21" i="11"/>
  <c r="I16" i="11"/>
  <c r="H16" i="11"/>
  <c r="E15" i="11"/>
  <c r="I15" i="11" s="1"/>
  <c r="D15" i="11"/>
  <c r="H15" i="11" s="1"/>
  <c r="I14" i="11"/>
  <c r="H14" i="11"/>
  <c r="G13" i="11"/>
  <c r="F13" i="11"/>
  <c r="E13" i="11"/>
  <c r="D13" i="11"/>
  <c r="H13" i="11" s="1"/>
  <c r="E12" i="11"/>
  <c r="I12" i="11" s="1"/>
  <c r="D12" i="11"/>
  <c r="H12" i="11" s="1"/>
  <c r="I11" i="11"/>
  <c r="H11" i="11"/>
  <c r="J11" i="11" s="1"/>
  <c r="K11" i="11" s="1"/>
  <c r="B48" i="11" s="1"/>
  <c r="D48" i="11" s="1"/>
  <c r="I29" i="11" s="1"/>
  <c r="I10" i="11"/>
  <c r="H10" i="11"/>
  <c r="E10" i="11"/>
  <c r="D10" i="11"/>
  <c r="E9" i="11"/>
  <c r="I9" i="11" s="1"/>
  <c r="D9" i="11"/>
  <c r="H9" i="11" s="1"/>
  <c r="I8" i="11"/>
  <c r="H8" i="11"/>
  <c r="I7" i="11"/>
  <c r="H7" i="11"/>
  <c r="I6" i="11"/>
  <c r="H6" i="11"/>
  <c r="E6" i="11"/>
  <c r="D6" i="11"/>
  <c r="J5" i="11"/>
  <c r="K5" i="11" s="1"/>
  <c r="B42" i="11" s="1"/>
  <c r="D42" i="11" s="1"/>
  <c r="I23" i="11" s="1"/>
  <c r="I5" i="11"/>
  <c r="H5" i="11"/>
  <c r="J4" i="11"/>
  <c r="K4" i="11" s="1"/>
  <c r="B41" i="11" s="1"/>
  <c r="D41" i="11" s="1"/>
  <c r="I22" i="11" s="1"/>
  <c r="I4" i="11"/>
  <c r="H4" i="11"/>
  <c r="I3" i="11"/>
  <c r="H3" i="11"/>
  <c r="J3" i="11" s="1"/>
  <c r="K3" i="11" s="1"/>
  <c r="I7" i="10"/>
  <c r="H7" i="10"/>
  <c r="I6" i="10"/>
  <c r="H6" i="10"/>
  <c r="I5" i="10"/>
  <c r="H5" i="10"/>
  <c r="I4" i="10"/>
  <c r="H4" i="10"/>
  <c r="J4" i="10" s="1"/>
  <c r="K4" i="10" s="1"/>
  <c r="B21" i="10" s="1"/>
  <c r="D21" i="10" s="1"/>
  <c r="I3" i="10"/>
  <c r="H3" i="10"/>
  <c r="E5" i="9"/>
  <c r="E8" i="9"/>
  <c r="E7" i="9"/>
  <c r="E6" i="9"/>
  <c r="E4" i="9"/>
  <c r="E3" i="9"/>
  <c r="E2" i="9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21" i="8"/>
  <c r="C21" i="8"/>
  <c r="D21" i="5"/>
  <c r="D12" i="7"/>
  <c r="D13" i="7"/>
  <c r="D14" i="7"/>
  <c r="D15" i="7"/>
  <c r="D11" i="7"/>
  <c r="C11" i="7"/>
  <c r="D13" i="6"/>
  <c r="D14" i="6"/>
  <c r="D15" i="6"/>
  <c r="D16" i="6"/>
  <c r="D12" i="6"/>
  <c r="C21" i="5"/>
  <c r="C12" i="6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H10" i="5"/>
  <c r="I5" i="7"/>
  <c r="I4" i="7"/>
  <c r="I12" i="5"/>
  <c r="H12" i="5"/>
  <c r="H11" i="5"/>
  <c r="H13" i="5"/>
  <c r="I11" i="8"/>
  <c r="I11" i="5"/>
  <c r="D15" i="5"/>
  <c r="H15" i="5" s="1"/>
  <c r="E15" i="5"/>
  <c r="E15" i="8"/>
  <c r="D15" i="8"/>
  <c r="H11" i="8" s="1"/>
  <c r="G13" i="8"/>
  <c r="F13" i="8"/>
  <c r="E13" i="8"/>
  <c r="D13" i="8"/>
  <c r="E12" i="8"/>
  <c r="I12" i="8" s="1"/>
  <c r="D12" i="8"/>
  <c r="H12" i="8" s="1"/>
  <c r="E10" i="8"/>
  <c r="I10" i="8" s="1"/>
  <c r="D10" i="8"/>
  <c r="H10" i="8" s="1"/>
  <c r="I8" i="8"/>
  <c r="D9" i="8"/>
  <c r="E6" i="8"/>
  <c r="I6" i="8" s="1"/>
  <c r="D6" i="8"/>
  <c r="H6" i="8" s="1"/>
  <c r="E8" i="5"/>
  <c r="D8" i="5"/>
  <c r="I5" i="5"/>
  <c r="H5" i="5"/>
  <c r="H14" i="5"/>
  <c r="H16" i="5"/>
  <c r="E9" i="5"/>
  <c r="D9" i="5"/>
  <c r="I7" i="5"/>
  <c r="H7" i="5"/>
  <c r="G32" i="8"/>
  <c r="G31" i="8"/>
  <c r="G30" i="8"/>
  <c r="G29" i="8"/>
  <c r="G28" i="8"/>
  <c r="G23" i="8"/>
  <c r="G22" i="8"/>
  <c r="G21" i="8"/>
  <c r="G22" i="5"/>
  <c r="G23" i="5"/>
  <c r="G24" i="5"/>
  <c r="G25" i="5"/>
  <c r="G26" i="5"/>
  <c r="G28" i="5"/>
  <c r="G32" i="5"/>
  <c r="I10" i="5"/>
  <c r="I14" i="5"/>
  <c r="I4" i="8"/>
  <c r="H4" i="8"/>
  <c r="I3" i="8"/>
  <c r="I16" i="8"/>
  <c r="H14" i="8"/>
  <c r="H7" i="8"/>
  <c r="H16" i="8"/>
  <c r="I14" i="8"/>
  <c r="I7" i="8"/>
  <c r="I5" i="8"/>
  <c r="H5" i="8"/>
  <c r="H3" i="8"/>
  <c r="H5" i="7"/>
  <c r="I7" i="7"/>
  <c r="I6" i="7"/>
  <c r="H6" i="7"/>
  <c r="H7" i="7"/>
  <c r="H4" i="7"/>
  <c r="I3" i="7"/>
  <c r="H3" i="7"/>
  <c r="H5" i="6"/>
  <c r="I7" i="6"/>
  <c r="H7" i="6"/>
  <c r="I6" i="6"/>
  <c r="H6" i="6"/>
  <c r="I5" i="6"/>
  <c r="I4" i="6"/>
  <c r="H4" i="6"/>
  <c r="J4" i="6" s="1"/>
  <c r="K4" i="6" s="1"/>
  <c r="B22" i="6" s="1"/>
  <c r="D22" i="6" s="1"/>
  <c r="I3" i="6"/>
  <c r="H3" i="6"/>
  <c r="I16" i="5"/>
  <c r="I6" i="5"/>
  <c r="H6" i="5"/>
  <c r="I4" i="5"/>
  <c r="H4" i="5"/>
  <c r="I3" i="5"/>
  <c r="H3" i="5"/>
  <c r="B10" i="1"/>
  <c r="C10" i="1"/>
  <c r="D10" i="1"/>
  <c r="E10" i="1"/>
  <c r="C20" i="1" l="1"/>
  <c r="C16" i="1"/>
  <c r="C19" i="1"/>
  <c r="C18" i="1"/>
  <c r="C15" i="1"/>
  <c r="D15" i="1" s="1"/>
  <c r="F21" i="11"/>
  <c r="J16" i="11"/>
  <c r="K16" i="11" s="1"/>
  <c r="B53" i="11" s="1"/>
  <c r="D53" i="11" s="1"/>
  <c r="I34" i="11" s="1"/>
  <c r="J14" i="11"/>
  <c r="K14" i="11" s="1"/>
  <c r="B51" i="11" s="1"/>
  <c r="D51" i="11" s="1"/>
  <c r="I32" i="11" s="1"/>
  <c r="I13" i="11"/>
  <c r="J13" i="11" s="1"/>
  <c r="K13" i="11" s="1"/>
  <c r="B50" i="11" s="1"/>
  <c r="D50" i="11" s="1"/>
  <c r="I31" i="11" s="1"/>
  <c r="J10" i="11"/>
  <c r="K10" i="11" s="1"/>
  <c r="B47" i="11" s="1"/>
  <c r="D47" i="11" s="1"/>
  <c r="I28" i="11" s="1"/>
  <c r="J8" i="11"/>
  <c r="K8" i="11" s="1"/>
  <c r="B45" i="11" s="1"/>
  <c r="D45" i="11" s="1"/>
  <c r="I26" i="11" s="1"/>
  <c r="J7" i="11"/>
  <c r="K7" i="11" s="1"/>
  <c r="B44" i="11" s="1"/>
  <c r="D44" i="11" s="1"/>
  <c r="I25" i="11" s="1"/>
  <c r="J6" i="11"/>
  <c r="K6" i="11" s="1"/>
  <c r="B43" i="11" s="1"/>
  <c r="D43" i="11" s="1"/>
  <c r="I24" i="11" s="1"/>
  <c r="J15" i="11"/>
  <c r="K15" i="11" s="1"/>
  <c r="B52" i="11" s="1"/>
  <c r="D52" i="11" s="1"/>
  <c r="I33" i="11" s="1"/>
  <c r="B40" i="11"/>
  <c r="D40" i="11" s="1"/>
  <c r="J9" i="11"/>
  <c r="K9" i="11" s="1"/>
  <c r="B46" i="11" s="1"/>
  <c r="D46" i="11" s="1"/>
  <c r="I27" i="11" s="1"/>
  <c r="J12" i="11"/>
  <c r="K12" i="11" s="1"/>
  <c r="B49" i="11" s="1"/>
  <c r="D49" i="11" s="1"/>
  <c r="I30" i="11" s="1"/>
  <c r="J7" i="10"/>
  <c r="K7" i="10" s="1"/>
  <c r="B24" i="10" s="1"/>
  <c r="D24" i="10" s="1"/>
  <c r="J6" i="10"/>
  <c r="K6" i="10" s="1"/>
  <c r="B23" i="10" s="1"/>
  <c r="D23" i="10" s="1"/>
  <c r="J5" i="10"/>
  <c r="K5" i="10" s="1"/>
  <c r="B22" i="10" s="1"/>
  <c r="D22" i="10" s="1"/>
  <c r="J3" i="10"/>
  <c r="K3" i="10" s="1"/>
  <c r="B20" i="10" s="1"/>
  <c r="D20" i="10" s="1"/>
  <c r="E9" i="9"/>
  <c r="F21" i="8"/>
  <c r="F11" i="7"/>
  <c r="J4" i="7"/>
  <c r="K4" i="7" s="1"/>
  <c r="B21" i="7" s="1"/>
  <c r="D21" i="7" s="1"/>
  <c r="I12" i="7" s="1"/>
  <c r="F21" i="5"/>
  <c r="F12" i="6"/>
  <c r="I13" i="6"/>
  <c r="I15" i="5"/>
  <c r="J15" i="5" s="1"/>
  <c r="K15" i="5" s="1"/>
  <c r="H8" i="8"/>
  <c r="J8" i="8" s="1"/>
  <c r="K8" i="8" s="1"/>
  <c r="B45" i="8" s="1"/>
  <c r="D45" i="8" s="1"/>
  <c r="I26" i="8" s="1"/>
  <c r="J10" i="8"/>
  <c r="K10" i="8" s="1"/>
  <c r="B47" i="8" s="1"/>
  <c r="D47" i="8" s="1"/>
  <c r="I28" i="8" s="1"/>
  <c r="H15" i="8"/>
  <c r="I15" i="8"/>
  <c r="H13" i="8"/>
  <c r="H9" i="8"/>
  <c r="J11" i="8"/>
  <c r="K11" i="8" s="1"/>
  <c r="B48" i="8" s="1"/>
  <c r="D48" i="8" s="1"/>
  <c r="I29" i="8" s="1"/>
  <c r="I13" i="8"/>
  <c r="E9" i="8"/>
  <c r="I9" i="8" s="1"/>
  <c r="H8" i="5"/>
  <c r="I8" i="5"/>
  <c r="H9" i="5"/>
  <c r="I9" i="5"/>
  <c r="J11" i="5"/>
  <c r="K11" i="5" s="1"/>
  <c r="J10" i="5"/>
  <c r="K10" i="5" s="1"/>
  <c r="I13" i="5"/>
  <c r="J7" i="5"/>
  <c r="K7" i="5" s="1"/>
  <c r="J14" i="5"/>
  <c r="K14" i="5" s="1"/>
  <c r="J5" i="7"/>
  <c r="K5" i="7" s="1"/>
  <c r="J3" i="7"/>
  <c r="K3" i="7" s="1"/>
  <c r="B20" i="7" s="1"/>
  <c r="D20" i="7" s="1"/>
  <c r="I11" i="7" s="1"/>
  <c r="J7" i="6"/>
  <c r="K7" i="6" s="1"/>
  <c r="J6" i="6"/>
  <c r="K6" i="6" s="1"/>
  <c r="J4" i="8"/>
  <c r="J16" i="8"/>
  <c r="K16" i="8" s="1"/>
  <c r="B53" i="8" s="1"/>
  <c r="D53" i="8" s="1"/>
  <c r="I34" i="8" s="1"/>
  <c r="J5" i="8"/>
  <c r="K5" i="8" s="1"/>
  <c r="B42" i="8" s="1"/>
  <c r="D42" i="8" s="1"/>
  <c r="I23" i="8" s="1"/>
  <c r="J12" i="8"/>
  <c r="K12" i="8" s="1"/>
  <c r="B49" i="8" s="1"/>
  <c r="D49" i="8" s="1"/>
  <c r="I30" i="8" s="1"/>
  <c r="J7" i="8"/>
  <c r="K7" i="8" s="1"/>
  <c r="B44" i="8" s="1"/>
  <c r="D44" i="8" s="1"/>
  <c r="I25" i="8" s="1"/>
  <c r="J14" i="8"/>
  <c r="K14" i="8" s="1"/>
  <c r="J6" i="8"/>
  <c r="K6" i="8" s="1"/>
  <c r="B43" i="8" s="1"/>
  <c r="D43" i="8" s="1"/>
  <c r="I24" i="8" s="1"/>
  <c r="J3" i="8"/>
  <c r="J7" i="7"/>
  <c r="K7" i="7" s="1"/>
  <c r="B24" i="7" s="1"/>
  <c r="D24" i="7" s="1"/>
  <c r="I15" i="7" s="1"/>
  <c r="J6" i="7"/>
  <c r="K6" i="7" s="1"/>
  <c r="B23" i="7" s="1"/>
  <c r="D23" i="7" s="1"/>
  <c r="I14" i="7" s="1"/>
  <c r="J4" i="5"/>
  <c r="K4" i="5" s="1"/>
  <c r="J6" i="5"/>
  <c r="K6" i="5" s="1"/>
  <c r="J5" i="5"/>
  <c r="K5" i="5" s="1"/>
  <c r="J5" i="6"/>
  <c r="K5" i="6" s="1"/>
  <c r="J3" i="6"/>
  <c r="K3" i="6" s="1"/>
  <c r="J16" i="5"/>
  <c r="K16" i="5" s="1"/>
  <c r="J3" i="5"/>
  <c r="K3" i="5" s="1"/>
  <c r="F10" i="1"/>
  <c r="D16" i="1" l="1"/>
  <c r="D17" i="1" s="1"/>
  <c r="D18" i="1" s="1"/>
  <c r="D19" i="1" s="1"/>
  <c r="L3" i="11"/>
  <c r="D54" i="11"/>
  <c r="I35" i="11" s="1"/>
  <c r="I21" i="11"/>
  <c r="L3" i="10"/>
  <c r="D25" i="10"/>
  <c r="I16" i="10" s="1"/>
  <c r="B52" i="5"/>
  <c r="D52" i="5" s="1"/>
  <c r="I34" i="5" s="1"/>
  <c r="B39" i="5"/>
  <c r="B24" i="6"/>
  <c r="B25" i="6"/>
  <c r="D25" i="6" s="1"/>
  <c r="I16" i="6" s="1"/>
  <c r="B21" i="6"/>
  <c r="D21" i="6" s="1"/>
  <c r="B23" i="6"/>
  <c r="K4" i="8"/>
  <c r="B41" i="8" s="1"/>
  <c r="D41" i="8" s="1"/>
  <c r="I22" i="8" s="1"/>
  <c r="K3" i="8"/>
  <c r="B40" i="8" s="1"/>
  <c r="D40" i="8" s="1"/>
  <c r="I21" i="8" s="1"/>
  <c r="D23" i="6"/>
  <c r="I14" i="6" s="1"/>
  <c r="D24" i="6"/>
  <c r="I15" i="6" s="1"/>
  <c r="B22" i="7"/>
  <c r="D22" i="7" s="1"/>
  <c r="I13" i="7" s="1"/>
  <c r="L3" i="7"/>
  <c r="J8" i="5"/>
  <c r="K8" i="5" s="1"/>
  <c r="B42" i="5"/>
  <c r="D42" i="5" s="1"/>
  <c r="I24" i="5" s="1"/>
  <c r="B47" i="5"/>
  <c r="D47" i="5" s="1"/>
  <c r="I29" i="5" s="1"/>
  <c r="B50" i="5"/>
  <c r="D50" i="5" s="1"/>
  <c r="I32" i="5" s="1"/>
  <c r="B43" i="5"/>
  <c r="D43" i="5" s="1"/>
  <c r="I25" i="5" s="1"/>
  <c r="B40" i="5"/>
  <c r="D40" i="5" s="1"/>
  <c r="I22" i="5" s="1"/>
  <c r="B46" i="5"/>
  <c r="D46" i="5" s="1"/>
  <c r="I28" i="5" s="1"/>
  <c r="B41" i="5"/>
  <c r="D41" i="5" s="1"/>
  <c r="I23" i="5" s="1"/>
  <c r="B51" i="8"/>
  <c r="D51" i="8" s="1"/>
  <c r="I32" i="8" s="1"/>
  <c r="J15" i="8"/>
  <c r="K15" i="8" s="1"/>
  <c r="B52" i="8" s="1"/>
  <c r="D52" i="8" s="1"/>
  <c r="I33" i="8" s="1"/>
  <c r="J9" i="8"/>
  <c r="K9" i="8" s="1"/>
  <c r="B46" i="8" s="1"/>
  <c r="D46" i="8" s="1"/>
  <c r="I27" i="8" s="1"/>
  <c r="J13" i="8"/>
  <c r="K13" i="8" s="1"/>
  <c r="B51" i="5"/>
  <c r="D51" i="5" s="1"/>
  <c r="I33" i="5" s="1"/>
  <c r="J9" i="5"/>
  <c r="K9" i="5" s="1"/>
  <c r="J12" i="5"/>
  <c r="K12" i="5" s="1"/>
  <c r="J13" i="5"/>
  <c r="K13" i="5" s="1"/>
  <c r="D25" i="7"/>
  <c r="I16" i="7" s="1"/>
  <c r="L3" i="6"/>
  <c r="B45" i="5" l="1"/>
  <c r="D45" i="5" s="1"/>
  <c r="I27" i="5" s="1"/>
  <c r="B49" i="5"/>
  <c r="D49" i="5" s="1"/>
  <c r="I31" i="5" s="1"/>
  <c r="B44" i="5"/>
  <c r="D44" i="5" s="1"/>
  <c r="I26" i="5" s="1"/>
  <c r="B48" i="5"/>
  <c r="D48" i="5" s="1"/>
  <c r="I30" i="5" s="1"/>
  <c r="D26" i="6"/>
  <c r="I17" i="6" s="1"/>
  <c r="I12" i="6"/>
  <c r="L3" i="8"/>
  <c r="B50" i="8"/>
  <c r="D50" i="8" s="1"/>
  <c r="I31" i="8" s="1"/>
  <c r="L3" i="5"/>
  <c r="G21" i="5"/>
  <c r="D39" i="5"/>
  <c r="I21" i="5" s="1"/>
  <c r="D53" i="5" l="1"/>
  <c r="I35" i="5" s="1"/>
  <c r="D54" i="8"/>
  <c r="I35" i="8" s="1"/>
</calcChain>
</file>

<file path=xl/sharedStrings.xml><?xml version="1.0" encoding="utf-8"?>
<sst xmlns="http://schemas.openxmlformats.org/spreadsheetml/2006/main" count="574" uniqueCount="114">
  <si>
    <t>Total</t>
  </si>
  <si>
    <t>Des</t>
  </si>
  <si>
    <t>Nov</t>
  </si>
  <si>
    <t>Okt</t>
  </si>
  <si>
    <t>Juli</t>
  </si>
  <si>
    <t xml:space="preserve">Mei </t>
  </si>
  <si>
    <t>Apr</t>
  </si>
  <si>
    <t>Feb</t>
  </si>
  <si>
    <t>Jan</t>
  </si>
  <si>
    <t>Andaliman Biji Kering Botol</t>
  </si>
  <si>
    <t>Andaliman Biji Kering Sachet</t>
  </si>
  <si>
    <t>Sik Arsik</t>
  </si>
  <si>
    <t xml:space="preserve">Bubuk Andaliman Botol </t>
  </si>
  <si>
    <t>Bubuk Andaliman Sachet</t>
  </si>
  <si>
    <t>Month</t>
  </si>
  <si>
    <t>-</t>
  </si>
  <si>
    <t>Nama Item yang Diantar</t>
  </si>
  <si>
    <t>Dari</t>
  </si>
  <si>
    <t>Ke</t>
  </si>
  <si>
    <t>Andaliman segar</t>
  </si>
  <si>
    <t>Andaliman bersih</t>
  </si>
  <si>
    <t>Meja Pencucian</t>
  </si>
  <si>
    <t>Meja Pengeringan</t>
  </si>
  <si>
    <t>Biji Andaliman Kering</t>
  </si>
  <si>
    <t>Andaliman halus</t>
  </si>
  <si>
    <t>Mesin Penggiling</t>
  </si>
  <si>
    <t>Meja Packing</t>
  </si>
  <si>
    <t>Koordinat</t>
  </si>
  <si>
    <t>Xa</t>
  </si>
  <si>
    <t>Ya</t>
  </si>
  <si>
    <t>Xb</t>
  </si>
  <si>
    <t>Yb</t>
  </si>
  <si>
    <t>X(a-b)</t>
  </si>
  <si>
    <t>Y(a-b)</t>
  </si>
  <si>
    <t>Total Jarak MH</t>
  </si>
  <si>
    <t>(cm)</t>
  </si>
  <si>
    <t>(m)</t>
  </si>
  <si>
    <t>Bubuk Andaliman</t>
  </si>
  <si>
    <t>Waktu untuk Material Handling</t>
  </si>
  <si>
    <t>Perminggu</t>
  </si>
  <si>
    <t xml:space="preserve">Perbulan </t>
  </si>
  <si>
    <t>detik</t>
  </si>
  <si>
    <t>Lemari Penyimpanan Sementara</t>
  </si>
  <si>
    <t>Meja Penyimpanan</t>
  </si>
  <si>
    <t xml:space="preserve">Total Keseluruhan Jarak MH </t>
  </si>
  <si>
    <t xml:space="preserve">Meja Pencucian </t>
  </si>
  <si>
    <t>Oven 2</t>
  </si>
  <si>
    <t>Oven 1</t>
  </si>
  <si>
    <t xml:space="preserve">Irisan Jahe, kunyit dan cabai merah </t>
  </si>
  <si>
    <t>Bubuk Sik Arsik</t>
  </si>
  <si>
    <t>Jarak</t>
  </si>
  <si>
    <t>Frekuensi Perpindahan</t>
  </si>
  <si>
    <t>Jarak Tempuh (m)</t>
  </si>
  <si>
    <t>Total Jarak yang Ditempuh Selama 1 Shift</t>
  </si>
  <si>
    <t xml:space="preserve">Jarak </t>
  </si>
  <si>
    <t>Meja Penyimpanan Andaliman</t>
  </si>
  <si>
    <t>Meja Produksi 1</t>
  </si>
  <si>
    <t>Meja Produksi 2</t>
  </si>
  <si>
    <t>Meja Penyimpanan Bahan Baku 1</t>
  </si>
  <si>
    <t>Meja Penyimpanan Bahan Baku 2</t>
  </si>
  <si>
    <t>Andaliman segar, Bawang merah, bawang putih, jahe, kunyit, cabai merah, dan kemiri yang sudah bersih beserta garam</t>
  </si>
  <si>
    <t>Mesin Penggiling Andaliman</t>
  </si>
  <si>
    <t xml:space="preserve">Bawang merah, bawang putih, jahe, kunyit, cabai merah, dan kemiri yang sudah bersih </t>
  </si>
  <si>
    <t>Kemiri</t>
  </si>
  <si>
    <t xml:space="preserve">Biji andaliman kering </t>
  </si>
  <si>
    <t>Andaliman segar, bawang merah, bawang putih, jahe, kunyit, cabai merah, dan kemiri</t>
  </si>
  <si>
    <t>Irisan bawang merah dan bawang putih</t>
  </si>
  <si>
    <t>Irisan bawang merah dan bawang putih kering</t>
  </si>
  <si>
    <t>Irisan jahe, kunyit dan cabai merah kering</t>
  </si>
  <si>
    <t>Bubuk Kemiri</t>
  </si>
  <si>
    <t>Garam</t>
  </si>
  <si>
    <t>Bawang merah, bawang putih, jahe, kunyit, cabai merah, dan kemiri yang sudah bersih</t>
  </si>
  <si>
    <t>Irisan Bawang merah dan bawang putih</t>
  </si>
  <si>
    <t>Bubuk kemiri</t>
  </si>
  <si>
    <t>Bubuk bawang merah, bawang putih, jahe, kunyit, dan cabai merah</t>
  </si>
  <si>
    <t xml:space="preserve">Bubuk bawang merah, bawang putih, jahe, kunyit, dan cabai merah </t>
  </si>
  <si>
    <t xml:space="preserve">Andaliman segar, Bawang merah, bawang putih, jahe, kunyit, cabai merah, dan kemiri </t>
  </si>
  <si>
    <t xml:space="preserve">Irisan jahe, kunyit dan cabai merah </t>
  </si>
  <si>
    <t>Biji andaliman kering</t>
  </si>
  <si>
    <t>Mesin penggiling andaliman</t>
  </si>
  <si>
    <t>Bubuk andaliman</t>
  </si>
  <si>
    <t>Meja packing</t>
  </si>
  <si>
    <t>Jahe, kunyit dan cabai merah kering</t>
  </si>
  <si>
    <t>Bawang merah dan bawang putih kering</t>
  </si>
  <si>
    <t>Meja Penyimpanan Bahan Baku  2</t>
  </si>
  <si>
    <t>Bubuk bawang merah, bawang putih, jahe, kunyit dan cabai merah</t>
  </si>
  <si>
    <t>Waktu Total (detik)</t>
  </si>
  <si>
    <t xml:space="preserve">Perminggu </t>
  </si>
  <si>
    <t>1 Shift</t>
  </si>
  <si>
    <t>1 Shift (detik)</t>
  </si>
  <si>
    <t>Perbulan</t>
  </si>
  <si>
    <t>Frekuensi Perpindahan (kali)</t>
  </si>
  <si>
    <t xml:space="preserve"> </t>
  </si>
  <si>
    <t>Nama Item yang Diantar+A37:E53</t>
  </si>
  <si>
    <t>No</t>
  </si>
  <si>
    <t>Harga</t>
  </si>
  <si>
    <t>Akrilik A5</t>
  </si>
  <si>
    <t>Gunting</t>
  </si>
  <si>
    <t>Lakban</t>
  </si>
  <si>
    <t>Laminating</t>
  </si>
  <si>
    <t>Nama Item</t>
  </si>
  <si>
    <t>Lifetime</t>
  </si>
  <si>
    <t>Harga Selama 4 tahun</t>
  </si>
  <si>
    <t>Print Out Poster dan OPC</t>
  </si>
  <si>
    <t xml:space="preserve">Papan Nama Ruangan </t>
  </si>
  <si>
    <t>Double Tip</t>
  </si>
  <si>
    <t>Total Biaya</t>
  </si>
  <si>
    <t>Produk</t>
  </si>
  <si>
    <t>Kumulatif</t>
  </si>
  <si>
    <t>Bubuk Andaliman Botol</t>
  </si>
  <si>
    <t>Andaliman Bii Kering Botol</t>
  </si>
  <si>
    <t>SikArsik</t>
  </si>
  <si>
    <t>Jumlah</t>
  </si>
  <si>
    <t>Persentase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</si>
</sst>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p-421]* #,##0.00_-;\-[$Rp-421]* #,##0.00_-;_-[$Rp-421]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16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9" fontId="0" fillId="0" borderId="0" xfId="1" applyFont="1"/>
    <xf numFmtId="9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Order Jan 2020 - Des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Order 2020'!$B$14</c:f>
              <c:strCache>
                <c:ptCount val="1"/>
                <c:pt idx="0">
                  <c:v>Jumlah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Order 2020'!$A$15:$A$19</c:f>
              <c:strCache>
                <c:ptCount val="5"/>
                <c:pt idx="0">
                  <c:v>Bubuk Andaliman Botol</c:v>
                </c:pt>
                <c:pt idx="1">
                  <c:v>Bubuk Andaliman Sachet</c:v>
                </c:pt>
                <c:pt idx="2">
                  <c:v>Andaliman Bii Kering Botol</c:v>
                </c:pt>
                <c:pt idx="3">
                  <c:v>Andaliman Biji Kering Sachet</c:v>
                </c:pt>
                <c:pt idx="4">
                  <c:v>SikArsik</c:v>
                </c:pt>
              </c:strCache>
            </c:strRef>
          </c:cat>
          <c:val>
            <c:numRef>
              <c:f>'Data Order 2020'!$B$15:$B$19</c:f>
              <c:numCache>
                <c:formatCode>General</c:formatCode>
                <c:ptCount val="5"/>
                <c:pt idx="0">
                  <c:v>116</c:v>
                </c:pt>
                <c:pt idx="1">
                  <c:v>103</c:v>
                </c:pt>
                <c:pt idx="2">
                  <c:v>100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E-4CA9-9323-0555AE7761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2925440"/>
        <c:axId val="422934592"/>
      </c:barChart>
      <c:lineChart>
        <c:grouping val="standard"/>
        <c:varyColors val="0"/>
        <c:ser>
          <c:idx val="1"/>
          <c:order val="1"/>
          <c:tx>
            <c:strRef>
              <c:f>'Data Order 2020'!$D$14</c:f>
              <c:strCache>
                <c:ptCount val="1"/>
                <c:pt idx="0">
                  <c:v>Kumulatif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Order 2020'!$A$15:$A$19</c:f>
              <c:strCache>
                <c:ptCount val="5"/>
                <c:pt idx="0">
                  <c:v>Bubuk Andaliman Botol</c:v>
                </c:pt>
                <c:pt idx="1">
                  <c:v>Bubuk Andaliman Sachet</c:v>
                </c:pt>
                <c:pt idx="2">
                  <c:v>Andaliman Bii Kering Botol</c:v>
                </c:pt>
                <c:pt idx="3">
                  <c:v>Andaliman Biji Kering Sachet</c:v>
                </c:pt>
                <c:pt idx="4">
                  <c:v>SikArsik</c:v>
                </c:pt>
              </c:strCache>
            </c:strRef>
          </c:cat>
          <c:val>
            <c:numRef>
              <c:f>'Data Order 2020'!$D$15:$D$19</c:f>
              <c:numCache>
                <c:formatCode>0%</c:formatCode>
                <c:ptCount val="5"/>
                <c:pt idx="0">
                  <c:v>0.31780821917808222</c:v>
                </c:pt>
                <c:pt idx="1">
                  <c:v>0.60000000000000009</c:v>
                </c:pt>
                <c:pt idx="2">
                  <c:v>0.8739726027397261</c:v>
                </c:pt>
                <c:pt idx="3">
                  <c:v>0.93698630136986305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E-4CA9-9323-0555AE776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97040"/>
        <c:axId val="608996624"/>
      </c:lineChart>
      <c:catAx>
        <c:axId val="4229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34592"/>
        <c:crosses val="autoZero"/>
        <c:auto val="1"/>
        <c:lblAlgn val="ctr"/>
        <c:lblOffset val="100"/>
        <c:noMultiLvlLbl val="0"/>
      </c:catAx>
      <c:valAx>
        <c:axId val="42293459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25440"/>
        <c:crosses val="autoZero"/>
        <c:crossBetween val="between"/>
      </c:valAx>
      <c:valAx>
        <c:axId val="60899662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997040"/>
        <c:crosses val="max"/>
        <c:crossBetween val="between"/>
      </c:valAx>
      <c:catAx>
        <c:axId val="60899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966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13</xdr:row>
      <xdr:rowOff>109537</xdr:rowOff>
    </xdr:from>
    <xdr:to>
      <xdr:col>9</xdr:col>
      <xdr:colOff>200025</xdr:colOff>
      <xdr:row>19</xdr:row>
      <xdr:rowOff>52387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80C957-3E82-4C77-AB2D-57F67C0048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30BE-3DDE-4D81-98DB-AA620042618E}">
  <dimension ref="A1:F20"/>
  <sheetViews>
    <sheetView topLeftCell="A9" workbookViewId="0">
      <selection activeCell="J15" sqref="J15"/>
    </sheetView>
  </sheetViews>
  <sheetFormatPr defaultRowHeight="15" x14ac:dyDescent="0.25"/>
  <cols>
    <col min="1" max="1" width="11" style="105" customWidth="1"/>
    <col min="2" max="2" width="17" customWidth="1"/>
    <col min="3" max="3" width="18.7109375" customWidth="1"/>
    <col min="4" max="4" width="12.140625" customWidth="1"/>
    <col min="5" max="5" width="15.42578125" customWidth="1"/>
    <col min="6" max="6" width="15" customWidth="1"/>
  </cols>
  <sheetData>
    <row r="1" spans="1:6" s="2" customFormat="1" ht="31.5" x14ac:dyDescent="0.25">
      <c r="A1" s="103" t="s">
        <v>14</v>
      </c>
      <c r="B1" s="3" t="s">
        <v>13</v>
      </c>
      <c r="C1" s="3" t="s">
        <v>12</v>
      </c>
      <c r="D1" s="3" t="s">
        <v>11</v>
      </c>
      <c r="E1" s="3" t="s">
        <v>10</v>
      </c>
      <c r="F1" s="3" t="s">
        <v>9</v>
      </c>
    </row>
    <row r="2" spans="1:6" ht="15.75" x14ac:dyDescent="0.25">
      <c r="A2" s="104" t="s">
        <v>8</v>
      </c>
      <c r="B2" s="4">
        <v>26</v>
      </c>
      <c r="C2" s="4">
        <v>60</v>
      </c>
      <c r="D2" s="4">
        <v>5</v>
      </c>
      <c r="E2" s="4">
        <v>4</v>
      </c>
      <c r="F2" s="4">
        <v>20</v>
      </c>
    </row>
    <row r="3" spans="1:6" ht="15.75" x14ac:dyDescent="0.25">
      <c r="A3" s="104" t="s">
        <v>7</v>
      </c>
      <c r="B3" s="4">
        <v>13</v>
      </c>
      <c r="C3" s="4">
        <v>5</v>
      </c>
      <c r="D3" s="4">
        <v>1</v>
      </c>
      <c r="E3" s="4">
        <v>5</v>
      </c>
      <c r="F3" s="4">
        <v>5</v>
      </c>
    </row>
    <row r="4" spans="1:6" ht="15.75" x14ac:dyDescent="0.25">
      <c r="A4" s="104" t="s">
        <v>6</v>
      </c>
      <c r="B4" s="4">
        <v>14</v>
      </c>
      <c r="C4" s="4">
        <v>4</v>
      </c>
      <c r="D4" s="4">
        <v>4</v>
      </c>
      <c r="E4" s="4" t="s">
        <v>15</v>
      </c>
      <c r="F4" s="4" t="s">
        <v>15</v>
      </c>
    </row>
    <row r="5" spans="1:6" ht="15.75" x14ac:dyDescent="0.25">
      <c r="A5" s="104" t="s">
        <v>5</v>
      </c>
      <c r="B5" s="4">
        <v>20</v>
      </c>
      <c r="C5" s="4">
        <v>36</v>
      </c>
      <c r="D5" s="4">
        <v>3</v>
      </c>
      <c r="E5" s="4">
        <v>14</v>
      </c>
      <c r="F5" s="4">
        <v>75</v>
      </c>
    </row>
    <row r="6" spans="1:6" ht="15.75" x14ac:dyDescent="0.25">
      <c r="A6" s="104" t="s">
        <v>4</v>
      </c>
      <c r="B6" s="4">
        <v>30</v>
      </c>
      <c r="C6" s="4">
        <v>7</v>
      </c>
      <c r="D6" s="4">
        <v>6</v>
      </c>
      <c r="E6" s="4" t="s">
        <v>15</v>
      </c>
      <c r="F6" s="4" t="s">
        <v>15</v>
      </c>
    </row>
    <row r="7" spans="1:6" ht="15.75" x14ac:dyDescent="0.25">
      <c r="A7" s="104" t="s">
        <v>3</v>
      </c>
      <c r="B7" s="4" t="s">
        <v>15</v>
      </c>
      <c r="C7" s="4">
        <v>2</v>
      </c>
      <c r="D7" s="4">
        <v>1</v>
      </c>
      <c r="E7" s="4" t="s">
        <v>15</v>
      </c>
      <c r="F7" s="4" t="s">
        <v>15</v>
      </c>
    </row>
    <row r="8" spans="1:6" ht="15.75" x14ac:dyDescent="0.25">
      <c r="A8" s="104" t="s">
        <v>2</v>
      </c>
      <c r="B8" s="4" t="s">
        <v>15</v>
      </c>
      <c r="C8" s="4">
        <v>1</v>
      </c>
      <c r="D8" s="4">
        <v>2</v>
      </c>
      <c r="E8" s="4" t="s">
        <v>15</v>
      </c>
      <c r="F8" s="4" t="s">
        <v>15</v>
      </c>
    </row>
    <row r="9" spans="1:6" ht="15.75" x14ac:dyDescent="0.25">
      <c r="A9" s="104" t="s">
        <v>1</v>
      </c>
      <c r="B9" s="4" t="s">
        <v>15</v>
      </c>
      <c r="C9" s="4">
        <v>1</v>
      </c>
      <c r="D9" s="4">
        <v>1</v>
      </c>
      <c r="E9" s="4" t="s">
        <v>15</v>
      </c>
      <c r="F9" s="4" t="s">
        <v>15</v>
      </c>
    </row>
    <row r="10" spans="1:6" ht="15.75" x14ac:dyDescent="0.25">
      <c r="A10" s="104" t="s">
        <v>0</v>
      </c>
      <c r="B10" s="1">
        <f>SUM(B2:B9)</f>
        <v>103</v>
      </c>
      <c r="C10" s="1">
        <f>SUM(C2:C9)</f>
        <v>116</v>
      </c>
      <c r="D10" s="1">
        <f>SUM(D2:D9)</f>
        <v>23</v>
      </c>
      <c r="E10" s="1">
        <f>SUM(E2:E9)</f>
        <v>23</v>
      </c>
      <c r="F10" s="1">
        <f>SUM(F2:F9)</f>
        <v>100</v>
      </c>
    </row>
    <row r="11" spans="1:6" x14ac:dyDescent="0.25">
      <c r="B11">
        <v>103</v>
      </c>
      <c r="C11">
        <v>116</v>
      </c>
      <c r="D11">
        <v>23</v>
      </c>
      <c r="E11">
        <v>23</v>
      </c>
      <c r="F11">
        <v>100</v>
      </c>
    </row>
    <row r="14" spans="1:6" ht="15.75" x14ac:dyDescent="0.25">
      <c r="A14" s="106" t="s">
        <v>107</v>
      </c>
      <c r="B14" t="s">
        <v>112</v>
      </c>
      <c r="C14" t="s">
        <v>113</v>
      </c>
      <c r="D14" t="s">
        <v>108</v>
      </c>
    </row>
    <row r="15" spans="1:6" ht="47.25" x14ac:dyDescent="0.25">
      <c r="A15" s="106" t="s">
        <v>109</v>
      </c>
      <c r="B15">
        <v>116</v>
      </c>
      <c r="C15" s="101">
        <f>B15/$B$20</f>
        <v>0.31780821917808222</v>
      </c>
      <c r="D15" s="102">
        <f>C15</f>
        <v>0.31780821917808222</v>
      </c>
    </row>
    <row r="16" spans="1:6" ht="47.25" x14ac:dyDescent="0.25">
      <c r="A16" s="106" t="s">
        <v>13</v>
      </c>
      <c r="B16">
        <v>103</v>
      </c>
      <c r="C16" s="101">
        <f t="shared" ref="C16:C20" si="0">B16/$B$20</f>
        <v>0.28219178082191781</v>
      </c>
      <c r="D16" s="102">
        <f>D15+C16</f>
        <v>0.60000000000000009</v>
      </c>
    </row>
    <row r="17" spans="1:4" ht="47.25" x14ac:dyDescent="0.25">
      <c r="A17" s="106" t="s">
        <v>110</v>
      </c>
      <c r="B17">
        <v>100</v>
      </c>
      <c r="C17" s="101">
        <f t="shared" si="0"/>
        <v>0.27397260273972601</v>
      </c>
      <c r="D17" s="102">
        <f t="shared" ref="D17:D19" si="1">D16+C17</f>
        <v>0.8739726027397261</v>
      </c>
    </row>
    <row r="18" spans="1:4" ht="47.25" x14ac:dyDescent="0.25">
      <c r="A18" s="106" t="s">
        <v>10</v>
      </c>
      <c r="B18">
        <v>23</v>
      </c>
      <c r="C18" s="101">
        <f t="shared" si="0"/>
        <v>6.3013698630136991E-2</v>
      </c>
      <c r="D18" s="102">
        <f t="shared" si="1"/>
        <v>0.93698630136986305</v>
      </c>
    </row>
    <row r="19" spans="1:4" ht="15.75" x14ac:dyDescent="0.25">
      <c r="A19" s="106" t="s">
        <v>111</v>
      </c>
      <c r="B19">
        <v>23</v>
      </c>
      <c r="C19" s="101">
        <f t="shared" si="0"/>
        <v>6.3013698630136991E-2</v>
      </c>
      <c r="D19" s="102">
        <f t="shared" si="1"/>
        <v>1</v>
      </c>
    </row>
    <row r="20" spans="1:4" x14ac:dyDescent="0.25">
      <c r="B20">
        <f>SUM(B15:B19)</f>
        <v>365</v>
      </c>
      <c r="C20" s="101">
        <f t="shared" si="0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A175-6E98-45F8-B435-561E4D7DCCDD}">
  <dimension ref="A1:V26"/>
  <sheetViews>
    <sheetView tabSelected="1" zoomScale="50" zoomScaleNormal="50" workbookViewId="0">
      <selection activeCell="L25" sqref="L25"/>
    </sheetView>
  </sheetViews>
  <sheetFormatPr defaultRowHeight="15.75" x14ac:dyDescent="0.25"/>
  <cols>
    <col min="1" max="1" width="26.7109375" style="6" customWidth="1"/>
    <col min="2" max="2" width="19.140625" style="6" customWidth="1"/>
    <col min="3" max="3" width="21.7109375" style="6" customWidth="1"/>
    <col min="4" max="4" width="9.7109375" style="6" customWidth="1"/>
    <col min="5" max="5" width="8.28515625" style="6" customWidth="1"/>
    <col min="6" max="6" width="8.7109375" style="6" customWidth="1"/>
    <col min="7" max="7" width="12.5703125" style="6" customWidth="1"/>
    <col min="8" max="8" width="11.140625" style="6" customWidth="1"/>
    <col min="9" max="9" width="10.28515625" style="6" customWidth="1"/>
    <col min="10" max="10" width="6.5703125" style="6" customWidth="1"/>
    <col min="11" max="11" width="7.140625" style="6" customWidth="1"/>
    <col min="12" max="12" width="14" style="6" customWidth="1"/>
    <col min="13" max="16384" width="9.140625" style="6"/>
  </cols>
  <sheetData>
    <row r="1" spans="1:22" ht="29.25" customHeight="1" x14ac:dyDescent="0.25">
      <c r="A1" s="56" t="s">
        <v>16</v>
      </c>
      <c r="B1" s="56" t="s">
        <v>17</v>
      </c>
      <c r="C1" s="56" t="s">
        <v>18</v>
      </c>
      <c r="D1" s="56" t="s">
        <v>27</v>
      </c>
      <c r="E1" s="56"/>
      <c r="F1" s="56"/>
      <c r="G1" s="56"/>
      <c r="H1" s="56"/>
      <c r="I1" s="56"/>
      <c r="J1" s="74" t="s">
        <v>34</v>
      </c>
      <c r="K1" s="74"/>
      <c r="L1" s="77" t="s">
        <v>44</v>
      </c>
    </row>
    <row r="2" spans="1:22" x14ac:dyDescent="0.25">
      <c r="A2" s="56"/>
      <c r="B2" s="56"/>
      <c r="C2" s="56"/>
      <c r="D2" s="15" t="s">
        <v>28</v>
      </c>
      <c r="E2" s="15" t="s">
        <v>29</v>
      </c>
      <c r="F2" s="15" t="s">
        <v>30</v>
      </c>
      <c r="G2" s="15" t="s">
        <v>31</v>
      </c>
      <c r="H2" s="15" t="s">
        <v>32</v>
      </c>
      <c r="I2" s="15" t="s">
        <v>33</v>
      </c>
      <c r="J2" s="15" t="s">
        <v>35</v>
      </c>
      <c r="K2" s="15" t="s">
        <v>36</v>
      </c>
      <c r="L2" s="78"/>
    </row>
    <row r="3" spans="1:22" x14ac:dyDescent="0.25">
      <c r="A3" s="1" t="s">
        <v>19</v>
      </c>
      <c r="B3" s="1" t="s">
        <v>43</v>
      </c>
      <c r="C3" s="1" t="s">
        <v>21</v>
      </c>
      <c r="D3" s="1">
        <v>190</v>
      </c>
      <c r="E3" s="1">
        <v>142</v>
      </c>
      <c r="F3" s="1">
        <v>702</v>
      </c>
      <c r="G3" s="1">
        <v>1134</v>
      </c>
      <c r="H3" s="1">
        <f>-(D3-F3)</f>
        <v>512</v>
      </c>
      <c r="I3" s="1">
        <f>-(E3-G3)</f>
        <v>992</v>
      </c>
      <c r="J3" s="1">
        <f>SUM(H3:I3)</f>
        <v>1504</v>
      </c>
      <c r="K3" s="22">
        <f t="shared" ref="K3:K7" si="0">J3/100</f>
        <v>15.04</v>
      </c>
      <c r="L3" s="51">
        <f>SUM(K3:K7)</f>
        <v>41.68</v>
      </c>
    </row>
    <row r="4" spans="1:22" x14ac:dyDescent="0.25">
      <c r="A4" s="1" t="s">
        <v>20</v>
      </c>
      <c r="B4" s="1" t="s">
        <v>21</v>
      </c>
      <c r="C4" s="1" t="s">
        <v>22</v>
      </c>
      <c r="D4" s="1">
        <v>702</v>
      </c>
      <c r="E4" s="1">
        <v>1134</v>
      </c>
      <c r="F4" s="1">
        <v>894</v>
      </c>
      <c r="G4" s="1">
        <v>1134</v>
      </c>
      <c r="H4" s="1">
        <f>-(D4-F4)</f>
        <v>192</v>
      </c>
      <c r="I4" s="1">
        <f>(E4-G4)</f>
        <v>0</v>
      </c>
      <c r="J4" s="1">
        <f t="shared" ref="J4:J7" si="1">SUM(H4:I4)</f>
        <v>192</v>
      </c>
      <c r="K4" s="22">
        <f t="shared" si="0"/>
        <v>1.92</v>
      </c>
      <c r="L4" s="52"/>
    </row>
    <row r="5" spans="1:22" x14ac:dyDescent="0.25">
      <c r="A5" s="1" t="s">
        <v>23</v>
      </c>
      <c r="B5" s="1" t="s">
        <v>22</v>
      </c>
      <c r="C5" s="1" t="s">
        <v>25</v>
      </c>
      <c r="D5" s="1">
        <v>894</v>
      </c>
      <c r="E5" s="1">
        <v>1134</v>
      </c>
      <c r="F5" s="1">
        <v>350</v>
      </c>
      <c r="G5" s="1">
        <v>50</v>
      </c>
      <c r="H5" s="1">
        <f>(D5-F5)</f>
        <v>544</v>
      </c>
      <c r="I5" s="1">
        <f>(E5-G5)</f>
        <v>1084</v>
      </c>
      <c r="J5" s="1">
        <f t="shared" si="1"/>
        <v>1628</v>
      </c>
      <c r="K5" s="22">
        <f t="shared" si="0"/>
        <v>16.28</v>
      </c>
      <c r="L5" s="52"/>
    </row>
    <row r="6" spans="1:22" x14ac:dyDescent="0.25">
      <c r="A6" s="1" t="s">
        <v>24</v>
      </c>
      <c r="B6" s="1" t="s">
        <v>25</v>
      </c>
      <c r="C6" s="1" t="s">
        <v>26</v>
      </c>
      <c r="D6" s="1">
        <v>350</v>
      </c>
      <c r="E6" s="1">
        <v>50</v>
      </c>
      <c r="F6" s="1">
        <v>212</v>
      </c>
      <c r="G6" s="1">
        <v>555</v>
      </c>
      <c r="H6" s="1">
        <f>D6-F6</f>
        <v>138</v>
      </c>
      <c r="I6" s="1">
        <f>-(E6-G6)</f>
        <v>505</v>
      </c>
      <c r="J6" s="1">
        <f t="shared" si="1"/>
        <v>643</v>
      </c>
      <c r="K6" s="22">
        <f t="shared" si="0"/>
        <v>6.43</v>
      </c>
      <c r="L6" s="52"/>
    </row>
    <row r="7" spans="1:22" ht="17.25" customHeight="1" x14ac:dyDescent="0.25">
      <c r="A7" s="11" t="s">
        <v>37</v>
      </c>
      <c r="B7" s="11" t="s">
        <v>26</v>
      </c>
      <c r="C7" s="12" t="s">
        <v>42</v>
      </c>
      <c r="D7" s="1">
        <v>212</v>
      </c>
      <c r="E7" s="1">
        <v>555</v>
      </c>
      <c r="F7" s="1">
        <v>370</v>
      </c>
      <c r="G7" s="1">
        <v>512</v>
      </c>
      <c r="H7" s="1">
        <f>-(D7-F7)</f>
        <v>158</v>
      </c>
      <c r="I7" s="1">
        <f>(E7-G7)</f>
        <v>43</v>
      </c>
      <c r="J7" s="1">
        <f t="shared" si="1"/>
        <v>201</v>
      </c>
      <c r="K7" s="22">
        <f t="shared" si="0"/>
        <v>2.0099999999999998</v>
      </c>
      <c r="L7" s="53"/>
    </row>
    <row r="9" spans="1:22" ht="15.75" customHeight="1" x14ac:dyDescent="0.25">
      <c r="A9" s="56" t="s">
        <v>16</v>
      </c>
      <c r="B9" s="65" t="s">
        <v>38</v>
      </c>
      <c r="C9" s="66"/>
      <c r="D9" s="66"/>
      <c r="E9" s="67"/>
      <c r="F9" s="57" t="s">
        <v>86</v>
      </c>
      <c r="G9" s="74" t="s">
        <v>51</v>
      </c>
      <c r="H9" s="74"/>
      <c r="I9" s="54" t="s">
        <v>52</v>
      </c>
    </row>
    <row r="10" spans="1:22" x14ac:dyDescent="0.25">
      <c r="A10" s="56"/>
      <c r="B10" s="68"/>
      <c r="C10" s="69"/>
      <c r="D10" s="69"/>
      <c r="E10" s="70"/>
      <c r="F10" s="58"/>
      <c r="G10" s="74"/>
      <c r="H10" s="74"/>
      <c r="I10" s="62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 customHeight="1" x14ac:dyDescent="0.25">
      <c r="A11" s="56"/>
      <c r="B11" s="25" t="s">
        <v>89</v>
      </c>
      <c r="C11" s="29" t="s">
        <v>39</v>
      </c>
      <c r="D11" s="63" t="s">
        <v>40</v>
      </c>
      <c r="E11" s="64"/>
      <c r="F11" s="59"/>
      <c r="G11" s="24" t="s">
        <v>39</v>
      </c>
      <c r="H11" s="24" t="s">
        <v>90</v>
      </c>
      <c r="I11" s="55"/>
      <c r="M11" s="7"/>
      <c r="N11" s="47"/>
      <c r="O11" s="47"/>
      <c r="P11" s="47"/>
      <c r="Q11" s="47"/>
      <c r="R11" s="47"/>
      <c r="S11" s="47"/>
      <c r="T11" s="47"/>
      <c r="U11" s="7"/>
      <c r="V11" s="7"/>
    </row>
    <row r="12" spans="1:22" x14ac:dyDescent="0.25">
      <c r="A12" s="1" t="s">
        <v>19</v>
      </c>
      <c r="B12" s="1">
        <v>250</v>
      </c>
      <c r="C12" s="71">
        <f>SUM(B12:B16)</f>
        <v>930</v>
      </c>
      <c r="D12" s="1">
        <f>B12*4</f>
        <v>1000</v>
      </c>
      <c r="E12" s="8" t="s">
        <v>41</v>
      </c>
      <c r="F12" s="60">
        <f>SUM(D12:D16)</f>
        <v>3720</v>
      </c>
      <c r="G12" s="1">
        <v>1</v>
      </c>
      <c r="H12" s="1">
        <v>4</v>
      </c>
      <c r="I12" s="13">
        <f t="shared" ref="I12:I17" si="2">D21</f>
        <v>15.04</v>
      </c>
      <c r="M12" s="7"/>
      <c r="N12" s="7"/>
      <c r="O12" s="7"/>
      <c r="P12" s="48"/>
      <c r="Q12" s="7"/>
      <c r="R12" s="7"/>
      <c r="S12" s="76"/>
      <c r="T12" s="7"/>
      <c r="U12" s="7"/>
      <c r="V12" s="7"/>
    </row>
    <row r="13" spans="1:22" x14ac:dyDescent="0.25">
      <c r="A13" s="1" t="s">
        <v>20</v>
      </c>
      <c r="B13" s="1">
        <v>120</v>
      </c>
      <c r="C13" s="72"/>
      <c r="D13" s="1">
        <f t="shared" ref="D13:D16" si="3">B13*4</f>
        <v>480</v>
      </c>
      <c r="E13" s="9" t="s">
        <v>41</v>
      </c>
      <c r="F13" s="61"/>
      <c r="G13" s="1">
        <v>1</v>
      </c>
      <c r="H13" s="1">
        <v>4</v>
      </c>
      <c r="I13" s="13">
        <f t="shared" si="2"/>
        <v>1.92</v>
      </c>
      <c r="M13" s="7"/>
      <c r="N13" s="7"/>
      <c r="O13" s="7"/>
      <c r="P13" s="48"/>
      <c r="Q13" s="7"/>
      <c r="R13" s="7"/>
      <c r="S13" s="76"/>
      <c r="T13" s="7"/>
      <c r="U13" s="7"/>
      <c r="V13" s="7"/>
    </row>
    <row r="14" spans="1:22" x14ac:dyDescent="0.25">
      <c r="A14" s="1" t="s">
        <v>23</v>
      </c>
      <c r="B14" s="1">
        <v>280</v>
      </c>
      <c r="C14" s="72"/>
      <c r="D14" s="1">
        <f t="shared" si="3"/>
        <v>1120</v>
      </c>
      <c r="E14" s="9" t="s">
        <v>41</v>
      </c>
      <c r="F14" s="61"/>
      <c r="G14" s="1">
        <v>1</v>
      </c>
      <c r="H14" s="1">
        <v>4</v>
      </c>
      <c r="I14" s="13">
        <f t="shared" si="2"/>
        <v>16.28</v>
      </c>
      <c r="M14" s="7"/>
      <c r="N14" s="7"/>
      <c r="O14" s="7"/>
      <c r="P14" s="48"/>
      <c r="Q14" s="7"/>
      <c r="R14" s="7"/>
      <c r="S14" s="76"/>
      <c r="T14" s="7"/>
      <c r="U14" s="7"/>
      <c r="V14" s="7"/>
    </row>
    <row r="15" spans="1:22" x14ac:dyDescent="0.25">
      <c r="A15" s="1" t="s">
        <v>24</v>
      </c>
      <c r="B15" s="1">
        <v>160</v>
      </c>
      <c r="C15" s="72"/>
      <c r="D15" s="1">
        <f t="shared" si="3"/>
        <v>640</v>
      </c>
      <c r="E15" s="9" t="s">
        <v>41</v>
      </c>
      <c r="F15" s="61"/>
      <c r="G15" s="1">
        <v>1</v>
      </c>
      <c r="H15" s="1">
        <v>4</v>
      </c>
      <c r="I15" s="13">
        <f t="shared" si="2"/>
        <v>6.43</v>
      </c>
      <c r="M15" s="7"/>
      <c r="N15" s="7"/>
      <c r="O15" s="7"/>
      <c r="P15" s="48"/>
      <c r="Q15" s="7"/>
      <c r="R15" s="7"/>
      <c r="S15" s="76"/>
      <c r="T15" s="7"/>
      <c r="U15" s="7"/>
      <c r="V15" s="7"/>
    </row>
    <row r="16" spans="1:22" x14ac:dyDescent="0.25">
      <c r="A16" s="1" t="s">
        <v>37</v>
      </c>
      <c r="B16" s="1">
        <v>120</v>
      </c>
      <c r="C16" s="73"/>
      <c r="D16" s="1">
        <f t="shared" si="3"/>
        <v>480</v>
      </c>
      <c r="E16" s="10" t="s">
        <v>41</v>
      </c>
      <c r="F16" s="61"/>
      <c r="G16" s="1">
        <v>2</v>
      </c>
      <c r="H16" s="1">
        <v>8</v>
      </c>
      <c r="I16" s="14">
        <f t="shared" si="2"/>
        <v>4.0199999999999996</v>
      </c>
      <c r="M16" s="7"/>
      <c r="N16" s="7"/>
      <c r="O16" s="7"/>
      <c r="P16" s="48"/>
      <c r="Q16" s="7"/>
      <c r="R16" s="7"/>
      <c r="S16" s="76"/>
      <c r="T16" s="7"/>
      <c r="U16" s="7"/>
      <c r="V16" s="7"/>
    </row>
    <row r="17" spans="1:22" x14ac:dyDescent="0.25">
      <c r="A17" s="50" t="s">
        <v>53</v>
      </c>
      <c r="B17" s="50"/>
      <c r="C17" s="50"/>
      <c r="D17" s="50"/>
      <c r="E17" s="50"/>
      <c r="F17" s="50"/>
      <c r="G17" s="50"/>
      <c r="H17" s="50"/>
      <c r="I17" s="1">
        <f t="shared" si="2"/>
        <v>43.69</v>
      </c>
      <c r="M17" s="7"/>
      <c r="N17" s="75"/>
      <c r="O17" s="75"/>
      <c r="P17" s="75"/>
      <c r="Q17" s="75"/>
      <c r="R17" s="75"/>
      <c r="S17" s="75"/>
      <c r="T17" s="37"/>
      <c r="U17" s="37"/>
      <c r="V17" s="7"/>
    </row>
    <row r="18" spans="1:22" x14ac:dyDescent="0.25"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51" t="s">
        <v>16</v>
      </c>
      <c r="B19" s="51" t="s">
        <v>50</v>
      </c>
      <c r="C19" s="54" t="s">
        <v>51</v>
      </c>
      <c r="D19" s="54" t="s">
        <v>52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53"/>
      <c r="B20" s="53"/>
      <c r="C20" s="55"/>
      <c r="D20" s="55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1" t="s">
        <v>19</v>
      </c>
      <c r="B21" s="22">
        <f>K3</f>
        <v>15.04</v>
      </c>
      <c r="C21" s="1">
        <v>1</v>
      </c>
      <c r="D21" s="22">
        <f>B21*C21</f>
        <v>15.04</v>
      </c>
    </row>
    <row r="22" spans="1:22" x14ac:dyDescent="0.25">
      <c r="A22" s="1" t="s">
        <v>20</v>
      </c>
      <c r="B22" s="1">
        <f>K4</f>
        <v>1.92</v>
      </c>
      <c r="C22" s="1">
        <v>1</v>
      </c>
      <c r="D22" s="22">
        <f t="shared" ref="D22:D25" si="4">B22*C22</f>
        <v>1.92</v>
      </c>
    </row>
    <row r="23" spans="1:22" x14ac:dyDescent="0.25">
      <c r="A23" s="1" t="s">
        <v>23</v>
      </c>
      <c r="B23" s="1">
        <f>K5</f>
        <v>16.28</v>
      </c>
      <c r="C23" s="1">
        <v>1</v>
      </c>
      <c r="D23" s="22">
        <f t="shared" si="4"/>
        <v>16.28</v>
      </c>
    </row>
    <row r="24" spans="1:22" x14ac:dyDescent="0.25">
      <c r="A24" s="1" t="s">
        <v>24</v>
      </c>
      <c r="B24" s="1">
        <f>K6</f>
        <v>6.43</v>
      </c>
      <c r="C24" s="1">
        <v>1</v>
      </c>
      <c r="D24" s="22">
        <f t="shared" si="4"/>
        <v>6.43</v>
      </c>
    </row>
    <row r="25" spans="1:22" x14ac:dyDescent="0.25">
      <c r="A25" s="11" t="s">
        <v>37</v>
      </c>
      <c r="B25" s="1">
        <f>K7</f>
        <v>2.0099999999999998</v>
      </c>
      <c r="C25" s="1">
        <v>2</v>
      </c>
      <c r="D25" s="22">
        <f t="shared" si="4"/>
        <v>4.0199999999999996</v>
      </c>
    </row>
    <row r="26" spans="1:22" x14ac:dyDescent="0.25">
      <c r="A26" s="50" t="s">
        <v>53</v>
      </c>
      <c r="B26" s="50"/>
      <c r="C26" s="50"/>
      <c r="D26" s="22">
        <f>SUM(D21:D25)</f>
        <v>43.69</v>
      </c>
    </row>
  </sheetData>
  <mergeCells count="23">
    <mergeCell ref="N17:S17"/>
    <mergeCell ref="S12:S16"/>
    <mergeCell ref="L1:L2"/>
    <mergeCell ref="A1:A2"/>
    <mergeCell ref="B1:B2"/>
    <mergeCell ref="C1:C2"/>
    <mergeCell ref="D1:I1"/>
    <mergeCell ref="J1:K1"/>
    <mergeCell ref="A26:C26"/>
    <mergeCell ref="L3:L7"/>
    <mergeCell ref="A19:A20"/>
    <mergeCell ref="B19:B20"/>
    <mergeCell ref="C19:C20"/>
    <mergeCell ref="D19:D20"/>
    <mergeCell ref="A9:A11"/>
    <mergeCell ref="F9:F11"/>
    <mergeCell ref="F12:F16"/>
    <mergeCell ref="I9:I11"/>
    <mergeCell ref="A17:H17"/>
    <mergeCell ref="D11:E11"/>
    <mergeCell ref="B9:E10"/>
    <mergeCell ref="C12:C16"/>
    <mergeCell ref="G9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ABEE-A051-4151-AD44-51D45B618218}">
  <dimension ref="A1:AL76"/>
  <sheetViews>
    <sheetView topLeftCell="A7" zoomScale="48" zoomScaleNormal="48" workbookViewId="0">
      <selection activeCell="Q31" sqref="Q31"/>
    </sheetView>
  </sheetViews>
  <sheetFormatPr defaultRowHeight="15.75" x14ac:dyDescent="0.25"/>
  <cols>
    <col min="1" max="1" width="20.140625" style="6" customWidth="1"/>
    <col min="2" max="2" width="12.85546875" style="6" customWidth="1"/>
    <col min="3" max="3" width="16.140625" style="6" customWidth="1"/>
    <col min="4" max="4" width="9.28515625" style="6" customWidth="1"/>
    <col min="5" max="5" width="7.42578125" style="6" customWidth="1"/>
    <col min="6" max="6" width="9" style="6" customWidth="1"/>
    <col min="7" max="7" width="8.140625" style="6" customWidth="1"/>
    <col min="8" max="8" width="8.5703125" style="6" customWidth="1"/>
    <col min="9" max="9" width="10.28515625" style="6" customWidth="1"/>
    <col min="10" max="10" width="7" style="6" customWidth="1"/>
    <col min="11" max="11" width="8.28515625" style="6" customWidth="1"/>
    <col min="12" max="12" width="16.42578125" style="6" customWidth="1"/>
    <col min="13" max="13" width="19.28515625" style="6" customWidth="1"/>
    <col min="14" max="14" width="4.85546875" style="6" customWidth="1"/>
    <col min="15" max="15" width="23.42578125" style="6" customWidth="1"/>
    <col min="16" max="16" width="23.140625" style="6" customWidth="1"/>
    <col min="17" max="17" width="26.7109375" style="6" customWidth="1"/>
    <col min="18" max="18" width="11.5703125" style="6" customWidth="1"/>
    <col min="19" max="19" width="9.140625" style="6" customWidth="1"/>
    <col min="20" max="16384" width="9.140625" style="6"/>
  </cols>
  <sheetData>
    <row r="1" spans="1:12" ht="25.5" customHeight="1" x14ac:dyDescent="0.25">
      <c r="A1" s="56" t="s">
        <v>16</v>
      </c>
      <c r="B1" s="56" t="s">
        <v>17</v>
      </c>
      <c r="C1" s="56" t="s">
        <v>18</v>
      </c>
      <c r="D1" s="56" t="s">
        <v>27</v>
      </c>
      <c r="E1" s="56"/>
      <c r="F1" s="56"/>
      <c r="G1" s="56"/>
      <c r="H1" s="56"/>
      <c r="I1" s="56"/>
      <c r="J1" s="56" t="s">
        <v>34</v>
      </c>
      <c r="K1" s="56"/>
      <c r="L1" s="77" t="s">
        <v>44</v>
      </c>
    </row>
    <row r="2" spans="1:12" ht="21" customHeight="1" x14ac:dyDescent="0.25">
      <c r="A2" s="56"/>
      <c r="B2" s="56"/>
      <c r="C2" s="56"/>
      <c r="D2" s="15" t="s">
        <v>28</v>
      </c>
      <c r="E2" s="15" t="s">
        <v>29</v>
      </c>
      <c r="F2" s="15" t="s">
        <v>30</v>
      </c>
      <c r="G2" s="15" t="s">
        <v>31</v>
      </c>
      <c r="H2" s="15" t="s">
        <v>32</v>
      </c>
      <c r="I2" s="15" t="s">
        <v>33</v>
      </c>
      <c r="J2" s="15" t="s">
        <v>35</v>
      </c>
      <c r="K2" s="15" t="s">
        <v>36</v>
      </c>
      <c r="L2" s="78"/>
    </row>
    <row r="3" spans="1:12" s="17" customFormat="1" ht="78.75" x14ac:dyDescent="0.25">
      <c r="A3" s="12" t="s">
        <v>65</v>
      </c>
      <c r="B3" s="12" t="s">
        <v>43</v>
      </c>
      <c r="C3" s="12" t="s">
        <v>21</v>
      </c>
      <c r="D3" s="12">
        <v>190</v>
      </c>
      <c r="E3" s="12">
        <v>142</v>
      </c>
      <c r="F3" s="12">
        <v>702</v>
      </c>
      <c r="G3" s="12">
        <v>1134</v>
      </c>
      <c r="H3" s="12">
        <f>-(D3-F3)</f>
        <v>512</v>
      </c>
      <c r="I3" s="12">
        <f>-(E3-G3)</f>
        <v>992</v>
      </c>
      <c r="J3" s="12">
        <f>SUM(H3:I3)</f>
        <v>1504</v>
      </c>
      <c r="K3" s="12">
        <f t="shared" ref="K3:K5" si="0">J3/100</f>
        <v>15.04</v>
      </c>
      <c r="L3" s="74">
        <f>SUM(K3:K18)</f>
        <v>86.02</v>
      </c>
    </row>
    <row r="4" spans="1:12" s="17" customFormat="1" x14ac:dyDescent="0.25">
      <c r="A4" s="12" t="s">
        <v>20</v>
      </c>
      <c r="B4" s="11" t="s">
        <v>21</v>
      </c>
      <c r="C4" s="11" t="s">
        <v>22</v>
      </c>
      <c r="D4" s="12">
        <v>702</v>
      </c>
      <c r="E4" s="12">
        <v>1134</v>
      </c>
      <c r="F4" s="12">
        <v>894</v>
      </c>
      <c r="G4" s="12">
        <v>1134</v>
      </c>
      <c r="H4" s="12">
        <f>-(D4-F4)</f>
        <v>192</v>
      </c>
      <c r="I4" s="12">
        <f>(E4-G4)</f>
        <v>0</v>
      </c>
      <c r="J4" s="12">
        <f t="shared" ref="J4:J5" si="1">SUM(H4:I4)</f>
        <v>192</v>
      </c>
      <c r="K4" s="12">
        <f t="shared" si="0"/>
        <v>1.92</v>
      </c>
      <c r="L4" s="74"/>
    </row>
    <row r="5" spans="1:12" s="17" customFormat="1" ht="78.75" x14ac:dyDescent="0.25">
      <c r="A5" s="12" t="s">
        <v>62</v>
      </c>
      <c r="B5" s="11" t="s">
        <v>21</v>
      </c>
      <c r="C5" s="12" t="s">
        <v>56</v>
      </c>
      <c r="D5" s="12">
        <v>702</v>
      </c>
      <c r="E5" s="12">
        <v>1134</v>
      </c>
      <c r="F5" s="12">
        <v>40</v>
      </c>
      <c r="G5" s="12">
        <v>387</v>
      </c>
      <c r="H5" s="12">
        <f>(D5-F5)</f>
        <v>662</v>
      </c>
      <c r="I5" s="12">
        <f>(E5-G5)</f>
        <v>747</v>
      </c>
      <c r="J5" s="12">
        <f t="shared" si="1"/>
        <v>1409</v>
      </c>
      <c r="K5" s="12">
        <f t="shared" si="0"/>
        <v>14.09</v>
      </c>
      <c r="L5" s="74"/>
    </row>
    <row r="6" spans="1:12" s="17" customFormat="1" ht="31.5" x14ac:dyDescent="0.25">
      <c r="A6" s="12" t="s">
        <v>66</v>
      </c>
      <c r="B6" s="12" t="s">
        <v>56</v>
      </c>
      <c r="C6" s="12" t="s">
        <v>46</v>
      </c>
      <c r="D6" s="12">
        <v>40</v>
      </c>
      <c r="E6" s="12">
        <v>387</v>
      </c>
      <c r="F6" s="12">
        <v>225</v>
      </c>
      <c r="G6" s="12">
        <v>266</v>
      </c>
      <c r="H6" s="12">
        <f>-(D6-F6)</f>
        <v>185</v>
      </c>
      <c r="I6" s="12">
        <f>(E6-G6)</f>
        <v>121</v>
      </c>
      <c r="J6" s="12">
        <f>SUM(H6:I6)</f>
        <v>306</v>
      </c>
      <c r="K6" s="12">
        <f>J6/100</f>
        <v>3.06</v>
      </c>
      <c r="L6" s="74"/>
    </row>
    <row r="7" spans="1:12" s="17" customFormat="1" ht="31.5" x14ac:dyDescent="0.25">
      <c r="A7" s="12" t="s">
        <v>48</v>
      </c>
      <c r="B7" s="12" t="s">
        <v>56</v>
      </c>
      <c r="C7" s="12" t="s">
        <v>47</v>
      </c>
      <c r="D7" s="12">
        <v>40</v>
      </c>
      <c r="E7" s="12">
        <v>387</v>
      </c>
      <c r="F7" s="12">
        <v>225</v>
      </c>
      <c r="G7" s="12">
        <v>50</v>
      </c>
      <c r="H7" s="12">
        <f t="shared" ref="H7" si="2">-(D7-F7)</f>
        <v>185</v>
      </c>
      <c r="I7" s="12">
        <f t="shared" ref="I7" si="3">(E7-G7)</f>
        <v>337</v>
      </c>
      <c r="J7" s="12">
        <f t="shared" ref="J7" si="4">SUM(H7:I7)</f>
        <v>522</v>
      </c>
      <c r="K7" s="12">
        <f t="shared" ref="K7" si="5">J7/100</f>
        <v>5.22</v>
      </c>
      <c r="L7" s="74"/>
    </row>
    <row r="8" spans="1:12" s="17" customFormat="1" ht="17.25" customHeight="1" x14ac:dyDescent="0.25">
      <c r="A8" s="12" t="s">
        <v>63</v>
      </c>
      <c r="B8" s="12" t="s">
        <v>56</v>
      </c>
      <c r="C8" s="12" t="s">
        <v>57</v>
      </c>
      <c r="D8" s="12">
        <f>D7</f>
        <v>40</v>
      </c>
      <c r="E8" s="12">
        <f>E7</f>
        <v>387</v>
      </c>
      <c r="F8" s="12">
        <v>198</v>
      </c>
      <c r="G8" s="12">
        <v>260</v>
      </c>
      <c r="H8" s="12">
        <f>-(D8-F8)</f>
        <v>158</v>
      </c>
      <c r="I8" s="12">
        <f>(E8-G8)</f>
        <v>127</v>
      </c>
      <c r="J8" s="12">
        <f>SUM(H8:I8)</f>
        <v>285</v>
      </c>
      <c r="K8" s="12">
        <f>J8/100</f>
        <v>2.85</v>
      </c>
      <c r="L8" s="74"/>
    </row>
    <row r="9" spans="1:12" s="17" customFormat="1" ht="17.25" customHeight="1" x14ac:dyDescent="0.25">
      <c r="A9" s="12" t="s">
        <v>69</v>
      </c>
      <c r="B9" s="12" t="s">
        <v>57</v>
      </c>
      <c r="C9" s="12" t="s">
        <v>26</v>
      </c>
      <c r="D9" s="12">
        <f>F8</f>
        <v>198</v>
      </c>
      <c r="E9" s="12">
        <f>G8</f>
        <v>260</v>
      </c>
      <c r="F9" s="12">
        <v>212</v>
      </c>
      <c r="G9" s="12">
        <v>555</v>
      </c>
      <c r="H9" s="12">
        <f>-(D9-F9)</f>
        <v>14</v>
      </c>
      <c r="I9" s="12">
        <f>-(E9-G9)</f>
        <v>295</v>
      </c>
      <c r="J9" s="12">
        <f t="shared" ref="J9:J13" si="6">SUM(H9:I9)</f>
        <v>309</v>
      </c>
      <c r="K9" s="12">
        <f t="shared" ref="K9:K13" si="7">J9/100</f>
        <v>3.09</v>
      </c>
      <c r="L9" s="74"/>
    </row>
    <row r="10" spans="1:12" s="17" customFormat="1" ht="14.25" customHeight="1" x14ac:dyDescent="0.25">
      <c r="A10" s="12" t="s">
        <v>64</v>
      </c>
      <c r="B10" s="11" t="s">
        <v>22</v>
      </c>
      <c r="C10" s="12" t="s">
        <v>61</v>
      </c>
      <c r="D10" s="12">
        <v>894</v>
      </c>
      <c r="E10" s="12">
        <v>1134</v>
      </c>
      <c r="F10" s="1">
        <v>350</v>
      </c>
      <c r="G10" s="1">
        <v>50</v>
      </c>
      <c r="H10" s="12">
        <f>(D10-F10)</f>
        <v>544</v>
      </c>
      <c r="I10" s="12">
        <f>(E10-G10)</f>
        <v>1084</v>
      </c>
      <c r="J10" s="12">
        <f t="shared" si="6"/>
        <v>1628</v>
      </c>
      <c r="K10" s="12">
        <f>J10/100</f>
        <v>16.28</v>
      </c>
      <c r="L10" s="74"/>
    </row>
    <row r="11" spans="1:12" s="17" customFormat="1" ht="14.25" customHeight="1" x14ac:dyDescent="0.25">
      <c r="A11" s="12" t="s">
        <v>37</v>
      </c>
      <c r="B11" s="12" t="s">
        <v>61</v>
      </c>
      <c r="C11" s="12" t="s">
        <v>26</v>
      </c>
      <c r="D11" s="1">
        <v>350</v>
      </c>
      <c r="E11" s="1">
        <v>50</v>
      </c>
      <c r="F11" s="12">
        <v>212</v>
      </c>
      <c r="G11" s="12">
        <v>555</v>
      </c>
      <c r="H11" s="12">
        <f>D11-F11</f>
        <v>138</v>
      </c>
      <c r="I11" s="12">
        <f>-(E11-G11)</f>
        <v>505</v>
      </c>
      <c r="J11" s="12">
        <f t="shared" si="6"/>
        <v>643</v>
      </c>
      <c r="K11" s="12">
        <f t="shared" si="7"/>
        <v>6.43</v>
      </c>
      <c r="L11" s="74"/>
    </row>
    <row r="12" spans="1:12" s="17" customFormat="1" ht="14.25" customHeight="1" x14ac:dyDescent="0.25">
      <c r="A12" s="12" t="s">
        <v>67</v>
      </c>
      <c r="B12" s="12" t="s">
        <v>46</v>
      </c>
      <c r="C12" s="12" t="s">
        <v>56</v>
      </c>
      <c r="D12" s="12">
        <v>225</v>
      </c>
      <c r="E12" s="12">
        <v>266</v>
      </c>
      <c r="F12" s="12">
        <v>40</v>
      </c>
      <c r="G12" s="12">
        <v>387</v>
      </c>
      <c r="H12" s="12">
        <f>D12-F12</f>
        <v>185</v>
      </c>
      <c r="I12" s="12">
        <f>-(E12-G12)</f>
        <v>121</v>
      </c>
      <c r="J12" s="12">
        <f t="shared" si="6"/>
        <v>306</v>
      </c>
      <c r="K12" s="12">
        <f t="shared" si="7"/>
        <v>3.06</v>
      </c>
      <c r="L12" s="74"/>
    </row>
    <row r="13" spans="1:12" s="17" customFormat="1" ht="14.25" customHeight="1" x14ac:dyDescent="0.25">
      <c r="A13" s="12" t="s">
        <v>68</v>
      </c>
      <c r="B13" s="12" t="s">
        <v>47</v>
      </c>
      <c r="C13" s="12" t="s">
        <v>56</v>
      </c>
      <c r="D13" s="12">
        <v>225</v>
      </c>
      <c r="E13" s="12">
        <v>50</v>
      </c>
      <c r="F13" s="12">
        <v>40</v>
      </c>
      <c r="G13" s="12">
        <v>387</v>
      </c>
      <c r="H13" s="12">
        <f t="shared" ref="H13" si="8">D13-F13</f>
        <v>185</v>
      </c>
      <c r="I13" s="12">
        <f t="shared" ref="I13:I15" si="9">-(E13-G13)</f>
        <v>337</v>
      </c>
      <c r="J13" s="12">
        <f t="shared" si="6"/>
        <v>522</v>
      </c>
      <c r="K13" s="12">
        <f t="shared" si="7"/>
        <v>5.22</v>
      </c>
      <c r="L13" s="74"/>
    </row>
    <row r="14" spans="1:12" s="17" customFormat="1" ht="14.25" customHeight="1" x14ac:dyDescent="0.25">
      <c r="A14" s="12" t="s">
        <v>74</v>
      </c>
      <c r="B14" s="12" t="s">
        <v>56</v>
      </c>
      <c r="C14" s="12" t="s">
        <v>26</v>
      </c>
      <c r="D14" s="12">
        <v>40</v>
      </c>
      <c r="E14" s="12">
        <v>387</v>
      </c>
      <c r="F14" s="12">
        <v>212</v>
      </c>
      <c r="G14" s="12">
        <v>555</v>
      </c>
      <c r="H14" s="12">
        <f t="shared" ref="H14:H15" si="10">-(D14-F14)</f>
        <v>172</v>
      </c>
      <c r="I14" s="12">
        <f t="shared" si="9"/>
        <v>168</v>
      </c>
      <c r="J14" s="12">
        <f t="shared" ref="J14:J15" si="11">SUM(H14:I14)</f>
        <v>340</v>
      </c>
      <c r="K14" s="12">
        <f t="shared" ref="K14:K15" si="12">J14/100</f>
        <v>3.4</v>
      </c>
      <c r="L14" s="74"/>
    </row>
    <row r="15" spans="1:12" s="17" customFormat="1" ht="14.25" customHeight="1" x14ac:dyDescent="0.25">
      <c r="A15" s="12" t="s">
        <v>70</v>
      </c>
      <c r="B15" s="12" t="s">
        <v>43</v>
      </c>
      <c r="C15" s="12" t="s">
        <v>26</v>
      </c>
      <c r="D15" s="12">
        <f>D3</f>
        <v>190</v>
      </c>
      <c r="E15" s="12">
        <f>E3</f>
        <v>142</v>
      </c>
      <c r="F15" s="12">
        <v>212</v>
      </c>
      <c r="G15" s="12">
        <v>555</v>
      </c>
      <c r="H15" s="12">
        <f t="shared" si="10"/>
        <v>22</v>
      </c>
      <c r="I15" s="12">
        <f t="shared" si="9"/>
        <v>413</v>
      </c>
      <c r="J15" s="12">
        <f t="shared" si="11"/>
        <v>435</v>
      </c>
      <c r="K15" s="12">
        <f t="shared" si="12"/>
        <v>4.3499999999999996</v>
      </c>
      <c r="L15" s="74"/>
    </row>
    <row r="16" spans="1:12" s="17" customFormat="1" ht="14.25" customHeight="1" x14ac:dyDescent="0.25">
      <c r="A16" s="12" t="s">
        <v>49</v>
      </c>
      <c r="B16" s="12" t="s">
        <v>26</v>
      </c>
      <c r="C16" s="12" t="s">
        <v>42</v>
      </c>
      <c r="D16" s="12">
        <v>212</v>
      </c>
      <c r="E16" s="12">
        <v>555</v>
      </c>
      <c r="F16" s="12">
        <v>370</v>
      </c>
      <c r="G16" s="12">
        <v>512</v>
      </c>
      <c r="H16" s="12">
        <f>-(D16-F16)</f>
        <v>158</v>
      </c>
      <c r="I16" s="12">
        <f>(E16-G16)</f>
        <v>43</v>
      </c>
      <c r="J16" s="12">
        <f>SUM(H16:I16)</f>
        <v>201</v>
      </c>
      <c r="K16" s="12">
        <f>J16/100</f>
        <v>2.0099999999999998</v>
      </c>
      <c r="L16" s="74"/>
    </row>
    <row r="17" spans="1:12" s="17" customFormat="1" x14ac:dyDescent="0.25">
      <c r="L17" s="19"/>
    </row>
    <row r="18" spans="1:12" s="17" customFormat="1" x14ac:dyDescent="0.25">
      <c r="L18" s="19"/>
    </row>
    <row r="19" spans="1:12" s="17" customFormat="1" ht="52.5" customHeight="1" x14ac:dyDescent="0.25">
      <c r="A19" s="56" t="s">
        <v>93</v>
      </c>
      <c r="B19" s="56" t="s">
        <v>38</v>
      </c>
      <c r="C19" s="56"/>
      <c r="D19" s="56"/>
      <c r="E19" s="56"/>
      <c r="F19" s="77" t="s">
        <v>86</v>
      </c>
      <c r="G19" s="74" t="s">
        <v>91</v>
      </c>
      <c r="H19" s="74"/>
      <c r="I19" s="77" t="s">
        <v>52</v>
      </c>
      <c r="L19" s="19"/>
    </row>
    <row r="20" spans="1:12" s="17" customFormat="1" ht="31.5" x14ac:dyDescent="0.25">
      <c r="A20" s="56"/>
      <c r="B20" s="32" t="s">
        <v>89</v>
      </c>
      <c r="C20" s="26" t="s">
        <v>39</v>
      </c>
      <c r="D20" s="60" t="s">
        <v>40</v>
      </c>
      <c r="E20" s="71"/>
      <c r="F20" s="78"/>
      <c r="G20" s="30" t="s">
        <v>87</v>
      </c>
      <c r="H20" s="30" t="s">
        <v>90</v>
      </c>
      <c r="I20" s="78"/>
      <c r="L20" s="19"/>
    </row>
    <row r="21" spans="1:12" s="17" customFormat="1" ht="78.75" x14ac:dyDescent="0.25">
      <c r="A21" s="12" t="s">
        <v>65</v>
      </c>
      <c r="B21" s="30">
        <v>250</v>
      </c>
      <c r="C21" s="59">
        <f>SUM(B21:B34)</f>
        <v>2155</v>
      </c>
      <c r="D21" s="30">
        <f>B21</f>
        <v>250</v>
      </c>
      <c r="E21" s="34" t="s">
        <v>41</v>
      </c>
      <c r="F21" s="89">
        <f>SUM(D21:D34)</f>
        <v>2155</v>
      </c>
      <c r="G21" s="30">
        <f t="shared" ref="G21:G26" si="13">C39</f>
        <v>1</v>
      </c>
      <c r="H21" s="30">
        <v>1</v>
      </c>
      <c r="I21" s="30">
        <f t="shared" ref="I21:I34" si="14">D39</f>
        <v>15.04</v>
      </c>
      <c r="L21" s="19"/>
    </row>
    <row r="22" spans="1:12" s="17" customFormat="1" x14ac:dyDescent="0.25">
      <c r="A22" s="12" t="s">
        <v>20</v>
      </c>
      <c r="B22" s="30">
        <v>120</v>
      </c>
      <c r="C22" s="91"/>
      <c r="D22" s="30">
        <f t="shared" ref="D22:D34" si="15">B22</f>
        <v>120</v>
      </c>
      <c r="E22" s="28" t="s">
        <v>41</v>
      </c>
      <c r="F22" s="90"/>
      <c r="G22" s="30">
        <f t="shared" si="13"/>
        <v>1</v>
      </c>
      <c r="H22" s="30">
        <v>1</v>
      </c>
      <c r="I22" s="30">
        <f t="shared" si="14"/>
        <v>1.92</v>
      </c>
      <c r="L22" s="19"/>
    </row>
    <row r="23" spans="1:12" s="17" customFormat="1" ht="78.75" x14ac:dyDescent="0.25">
      <c r="A23" s="12" t="s">
        <v>71</v>
      </c>
      <c r="B23" s="30">
        <v>200</v>
      </c>
      <c r="C23" s="91"/>
      <c r="D23" s="30">
        <f t="shared" si="15"/>
        <v>200</v>
      </c>
      <c r="E23" s="28" t="s">
        <v>41</v>
      </c>
      <c r="F23" s="90"/>
      <c r="G23" s="30">
        <f t="shared" si="13"/>
        <v>1</v>
      </c>
      <c r="H23" s="30">
        <v>1</v>
      </c>
      <c r="I23" s="30">
        <f t="shared" si="14"/>
        <v>14.09</v>
      </c>
      <c r="L23" s="19"/>
    </row>
    <row r="24" spans="1:12" s="17" customFormat="1" ht="31.5" x14ac:dyDescent="0.25">
      <c r="A24" s="12" t="s">
        <v>72</v>
      </c>
      <c r="B24" s="30">
        <v>120</v>
      </c>
      <c r="C24" s="91"/>
      <c r="D24" s="30">
        <f t="shared" si="15"/>
        <v>120</v>
      </c>
      <c r="E24" s="28" t="s">
        <v>41</v>
      </c>
      <c r="F24" s="90"/>
      <c r="G24" s="30">
        <f t="shared" si="13"/>
        <v>1</v>
      </c>
      <c r="H24" s="30">
        <v>1</v>
      </c>
      <c r="I24" s="30">
        <f t="shared" si="14"/>
        <v>3.06</v>
      </c>
      <c r="L24" s="19"/>
    </row>
    <row r="25" spans="1:12" s="17" customFormat="1" ht="31.5" x14ac:dyDescent="0.25">
      <c r="A25" s="12" t="s">
        <v>48</v>
      </c>
      <c r="B25" s="30">
        <v>145</v>
      </c>
      <c r="C25" s="91"/>
      <c r="D25" s="30">
        <f t="shared" si="15"/>
        <v>145</v>
      </c>
      <c r="E25" s="28" t="s">
        <v>41</v>
      </c>
      <c r="F25" s="90"/>
      <c r="G25" s="30">
        <f t="shared" si="13"/>
        <v>1</v>
      </c>
      <c r="H25" s="30">
        <v>1</v>
      </c>
      <c r="I25" s="30">
        <f t="shared" si="14"/>
        <v>5.22</v>
      </c>
      <c r="L25" s="19"/>
    </row>
    <row r="26" spans="1:12" s="17" customFormat="1" x14ac:dyDescent="0.25">
      <c r="A26" s="12" t="s">
        <v>63</v>
      </c>
      <c r="B26" s="30">
        <v>130</v>
      </c>
      <c r="C26" s="91"/>
      <c r="D26" s="30">
        <f t="shared" si="15"/>
        <v>130</v>
      </c>
      <c r="E26" s="28" t="s">
        <v>41</v>
      </c>
      <c r="F26" s="90"/>
      <c r="G26" s="30">
        <f t="shared" si="13"/>
        <v>1</v>
      </c>
      <c r="H26" s="30">
        <v>1</v>
      </c>
      <c r="I26" s="30">
        <f t="shared" si="14"/>
        <v>2.85</v>
      </c>
      <c r="L26" s="19"/>
    </row>
    <row r="27" spans="1:12" s="17" customFormat="1" x14ac:dyDescent="0.25">
      <c r="A27" s="12" t="s">
        <v>73</v>
      </c>
      <c r="B27" s="30">
        <v>125</v>
      </c>
      <c r="C27" s="91"/>
      <c r="D27" s="30">
        <f t="shared" si="15"/>
        <v>125</v>
      </c>
      <c r="E27" s="28" t="s">
        <v>41</v>
      </c>
      <c r="F27" s="90"/>
      <c r="G27" s="30">
        <v>1</v>
      </c>
      <c r="H27" s="30">
        <v>1</v>
      </c>
      <c r="I27" s="30">
        <f t="shared" si="14"/>
        <v>3.09</v>
      </c>
      <c r="L27" s="19"/>
    </row>
    <row r="28" spans="1:12" s="17" customFormat="1" x14ac:dyDescent="0.25">
      <c r="A28" s="12" t="s">
        <v>64</v>
      </c>
      <c r="B28" s="30">
        <v>280</v>
      </c>
      <c r="C28" s="91"/>
      <c r="D28" s="30">
        <f t="shared" si="15"/>
        <v>280</v>
      </c>
      <c r="E28" s="28" t="s">
        <v>41</v>
      </c>
      <c r="F28" s="90"/>
      <c r="G28" s="30">
        <f>C45</f>
        <v>1</v>
      </c>
      <c r="H28" s="30">
        <v>1</v>
      </c>
      <c r="I28" s="30">
        <f t="shared" si="14"/>
        <v>16.28</v>
      </c>
      <c r="L28" s="19"/>
    </row>
    <row r="29" spans="1:12" s="17" customFormat="1" x14ac:dyDescent="0.25">
      <c r="A29" s="12" t="s">
        <v>37</v>
      </c>
      <c r="B29" s="30">
        <v>160</v>
      </c>
      <c r="C29" s="91"/>
      <c r="D29" s="30">
        <f t="shared" si="15"/>
        <v>160</v>
      </c>
      <c r="E29" s="28" t="s">
        <v>41</v>
      </c>
      <c r="F29" s="90"/>
      <c r="G29" s="30">
        <v>1</v>
      </c>
      <c r="H29" s="30">
        <v>1</v>
      </c>
      <c r="I29" s="30">
        <f t="shared" si="14"/>
        <v>6.43</v>
      </c>
      <c r="L29" s="19"/>
    </row>
    <row r="30" spans="1:12" s="17" customFormat="1" ht="47.25" x14ac:dyDescent="0.25">
      <c r="A30" s="12" t="s">
        <v>67</v>
      </c>
      <c r="B30" s="30">
        <v>120</v>
      </c>
      <c r="C30" s="91"/>
      <c r="D30" s="30">
        <f t="shared" si="15"/>
        <v>120</v>
      </c>
      <c r="E30" s="28" t="s">
        <v>41</v>
      </c>
      <c r="F30" s="90"/>
      <c r="G30" s="30">
        <v>1</v>
      </c>
      <c r="H30" s="30">
        <v>1</v>
      </c>
      <c r="I30" s="30">
        <f t="shared" si="14"/>
        <v>3.06</v>
      </c>
      <c r="L30" s="19"/>
    </row>
    <row r="31" spans="1:12" s="17" customFormat="1" ht="31.5" customHeight="1" x14ac:dyDescent="0.25">
      <c r="A31" s="12" t="s">
        <v>68</v>
      </c>
      <c r="B31" s="30">
        <v>145</v>
      </c>
      <c r="C31" s="91"/>
      <c r="D31" s="30">
        <f t="shared" si="15"/>
        <v>145</v>
      </c>
      <c r="E31" s="28" t="s">
        <v>41</v>
      </c>
      <c r="F31" s="90"/>
      <c r="G31" s="30">
        <v>1</v>
      </c>
      <c r="H31" s="30">
        <v>1</v>
      </c>
      <c r="I31" s="30">
        <f t="shared" si="14"/>
        <v>5.22</v>
      </c>
      <c r="L31" s="19"/>
    </row>
    <row r="32" spans="1:12" s="17" customFormat="1" ht="63" x14ac:dyDescent="0.25">
      <c r="A32" s="12" t="s">
        <v>75</v>
      </c>
      <c r="B32" s="30">
        <v>60</v>
      </c>
      <c r="C32" s="91"/>
      <c r="D32" s="30">
        <f t="shared" si="15"/>
        <v>60</v>
      </c>
      <c r="E32" s="28" t="s">
        <v>41</v>
      </c>
      <c r="F32" s="90"/>
      <c r="G32" s="30">
        <f>C47</f>
        <v>1</v>
      </c>
      <c r="H32" s="30">
        <v>1</v>
      </c>
      <c r="I32" s="30">
        <f t="shared" si="14"/>
        <v>3.4</v>
      </c>
      <c r="L32" s="19"/>
    </row>
    <row r="33" spans="1:18" s="17" customFormat="1" x14ac:dyDescent="0.25">
      <c r="A33" s="12" t="s">
        <v>70</v>
      </c>
      <c r="B33" s="30">
        <v>180</v>
      </c>
      <c r="C33" s="91"/>
      <c r="D33" s="30">
        <f t="shared" si="15"/>
        <v>180</v>
      </c>
      <c r="E33" s="28" t="s">
        <v>41</v>
      </c>
      <c r="F33" s="90"/>
      <c r="G33" s="33">
        <v>1</v>
      </c>
      <c r="H33" s="30">
        <v>1</v>
      </c>
      <c r="I33" s="30">
        <f t="shared" si="14"/>
        <v>4.3499999999999996</v>
      </c>
      <c r="L33" s="19"/>
    </row>
    <row r="34" spans="1:18" x14ac:dyDescent="0.25">
      <c r="A34" s="12" t="s">
        <v>49</v>
      </c>
      <c r="B34" s="27">
        <v>120</v>
      </c>
      <c r="C34" s="92"/>
      <c r="D34" s="30">
        <f t="shared" si="15"/>
        <v>120</v>
      </c>
      <c r="E34" s="35" t="s">
        <v>41</v>
      </c>
      <c r="F34" s="90"/>
      <c r="G34" s="33">
        <v>2</v>
      </c>
      <c r="H34" s="30">
        <v>2</v>
      </c>
      <c r="I34" s="30">
        <f t="shared" si="14"/>
        <v>4.0199999999999996</v>
      </c>
      <c r="J34" s="17"/>
    </row>
    <row r="35" spans="1:18" x14ac:dyDescent="0.25">
      <c r="A35" s="50" t="s">
        <v>53</v>
      </c>
      <c r="B35" s="50"/>
      <c r="C35" s="50"/>
      <c r="D35" s="88"/>
      <c r="E35" s="88"/>
      <c r="F35" s="50"/>
      <c r="G35" s="50"/>
      <c r="H35" s="50"/>
      <c r="I35" s="1">
        <f>D53</f>
        <v>88.029999999999987</v>
      </c>
    </row>
    <row r="37" spans="1:18" x14ac:dyDescent="0.25">
      <c r="A37" s="74" t="s">
        <v>16</v>
      </c>
      <c r="B37" s="74" t="s">
        <v>54</v>
      </c>
      <c r="C37" s="74" t="s">
        <v>51</v>
      </c>
      <c r="D37" s="74" t="s">
        <v>52</v>
      </c>
    </row>
    <row r="38" spans="1:18" x14ac:dyDescent="0.25">
      <c r="A38" s="74"/>
      <c r="B38" s="74"/>
      <c r="C38" s="74"/>
      <c r="D38" s="7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7"/>
    </row>
    <row r="39" spans="1:18" ht="78.75" x14ac:dyDescent="0.25">
      <c r="A39" s="12" t="s">
        <v>65</v>
      </c>
      <c r="B39" s="1">
        <f t="shared" ref="B39:B52" si="16">K3</f>
        <v>15.04</v>
      </c>
      <c r="C39" s="1">
        <v>1</v>
      </c>
      <c r="D39" s="22">
        <f>B39*C39</f>
        <v>15.04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7"/>
    </row>
    <row r="40" spans="1:18" x14ac:dyDescent="0.25">
      <c r="A40" s="12" t="s">
        <v>20</v>
      </c>
      <c r="B40" s="1">
        <f t="shared" si="16"/>
        <v>1.92</v>
      </c>
      <c r="C40" s="1">
        <v>1</v>
      </c>
      <c r="D40" s="22">
        <f t="shared" ref="D40:D52" si="17">B40*C40</f>
        <v>1.92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7"/>
    </row>
    <row r="41" spans="1:18" ht="78.75" x14ac:dyDescent="0.25">
      <c r="A41" s="12" t="s">
        <v>71</v>
      </c>
      <c r="B41" s="1">
        <f t="shared" si="16"/>
        <v>14.09</v>
      </c>
      <c r="C41" s="1">
        <v>1</v>
      </c>
      <c r="D41" s="22">
        <f t="shared" si="17"/>
        <v>14.09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7"/>
    </row>
    <row r="42" spans="1:18" ht="31.5" x14ac:dyDescent="0.25">
      <c r="A42" s="12" t="s">
        <v>72</v>
      </c>
      <c r="B42" s="1">
        <f t="shared" si="16"/>
        <v>3.06</v>
      </c>
      <c r="C42" s="1">
        <v>1</v>
      </c>
      <c r="D42" s="22">
        <f t="shared" si="17"/>
        <v>3.06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7"/>
    </row>
    <row r="43" spans="1:18" ht="31.5" x14ac:dyDescent="0.25">
      <c r="A43" s="12" t="s">
        <v>48</v>
      </c>
      <c r="B43" s="1">
        <f t="shared" si="16"/>
        <v>5.22</v>
      </c>
      <c r="C43" s="1">
        <v>1</v>
      </c>
      <c r="D43" s="22">
        <f t="shared" si="17"/>
        <v>5.22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12" t="s">
        <v>63</v>
      </c>
      <c r="B44" s="1">
        <f t="shared" si="16"/>
        <v>2.85</v>
      </c>
      <c r="C44" s="1">
        <v>1</v>
      </c>
      <c r="D44" s="22">
        <f t="shared" si="17"/>
        <v>2.85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12" t="s">
        <v>73</v>
      </c>
      <c r="B45" s="1">
        <f t="shared" si="16"/>
        <v>3.09</v>
      </c>
      <c r="C45" s="1">
        <v>1</v>
      </c>
      <c r="D45" s="22">
        <f t="shared" si="17"/>
        <v>3.09</v>
      </c>
    </row>
    <row r="46" spans="1:18" x14ac:dyDescent="0.25">
      <c r="A46" s="12" t="s">
        <v>64</v>
      </c>
      <c r="B46" s="1">
        <f t="shared" si="16"/>
        <v>16.28</v>
      </c>
      <c r="C46" s="1">
        <v>1</v>
      </c>
      <c r="D46" s="22">
        <f>B46*C46</f>
        <v>16.28</v>
      </c>
    </row>
    <row r="47" spans="1:18" x14ac:dyDescent="0.25">
      <c r="A47" s="12" t="s">
        <v>37</v>
      </c>
      <c r="B47" s="1">
        <f t="shared" si="16"/>
        <v>6.43</v>
      </c>
      <c r="C47" s="1">
        <v>1</v>
      </c>
      <c r="D47" s="22">
        <f t="shared" si="17"/>
        <v>6.43</v>
      </c>
    </row>
    <row r="48" spans="1:18" ht="47.25" x14ac:dyDescent="0.25">
      <c r="A48" s="12" t="s">
        <v>67</v>
      </c>
      <c r="B48" s="1">
        <f t="shared" si="16"/>
        <v>3.06</v>
      </c>
      <c r="C48" s="1">
        <v>1</v>
      </c>
      <c r="D48" s="22">
        <f t="shared" si="17"/>
        <v>3.06</v>
      </c>
    </row>
    <row r="49" spans="1:38" ht="31.5" x14ac:dyDescent="0.25">
      <c r="A49" s="12" t="s">
        <v>68</v>
      </c>
      <c r="B49" s="1">
        <f t="shared" si="16"/>
        <v>5.22</v>
      </c>
      <c r="C49" s="1">
        <v>1</v>
      </c>
      <c r="D49" s="22">
        <f>B49*C49</f>
        <v>5.22</v>
      </c>
    </row>
    <row r="50" spans="1:38" ht="63" x14ac:dyDescent="0.25">
      <c r="A50" s="12" t="s">
        <v>75</v>
      </c>
      <c r="B50" s="1">
        <f t="shared" si="16"/>
        <v>3.4</v>
      </c>
      <c r="C50" s="1">
        <v>1</v>
      </c>
      <c r="D50" s="22">
        <f t="shared" si="17"/>
        <v>3.4</v>
      </c>
    </row>
    <row r="51" spans="1:38" x14ac:dyDescent="0.25">
      <c r="A51" s="12" t="s">
        <v>70</v>
      </c>
      <c r="B51" s="1">
        <f t="shared" si="16"/>
        <v>4.3499999999999996</v>
      </c>
      <c r="C51" s="1">
        <v>1</v>
      </c>
      <c r="D51" s="22">
        <f t="shared" si="17"/>
        <v>4.3499999999999996</v>
      </c>
    </row>
    <row r="52" spans="1:38" x14ac:dyDescent="0.25">
      <c r="A52" s="12" t="s">
        <v>49</v>
      </c>
      <c r="B52" s="1">
        <f t="shared" si="16"/>
        <v>2.0099999999999998</v>
      </c>
      <c r="C52" s="1">
        <v>2</v>
      </c>
      <c r="D52" s="22">
        <f t="shared" si="17"/>
        <v>4.0199999999999996</v>
      </c>
    </row>
    <row r="53" spans="1:38" x14ac:dyDescent="0.25">
      <c r="A53" s="85" t="s">
        <v>53</v>
      </c>
      <c r="B53" s="86"/>
      <c r="C53" s="87"/>
      <c r="D53" s="22">
        <f>SUM(D39:D52)</f>
        <v>88.029999999999987</v>
      </c>
    </row>
    <row r="55" spans="1:38" x14ac:dyDescent="0.25">
      <c r="Q55" s="81"/>
      <c r="R55" s="81"/>
    </row>
    <row r="56" spans="1:38" x14ac:dyDescent="0.25">
      <c r="Q56" s="81"/>
      <c r="R56" s="81"/>
    </row>
    <row r="57" spans="1:38" x14ac:dyDescent="0.25">
      <c r="Q57" s="81"/>
      <c r="R57" s="81"/>
    </row>
    <row r="58" spans="1:38" x14ac:dyDescent="0.25">
      <c r="Q58" s="83"/>
      <c r="R58" s="83"/>
      <c r="AA58" s="7"/>
      <c r="AB58" s="7"/>
      <c r="AC58" s="7"/>
      <c r="AD58" s="47"/>
      <c r="AE58" s="47"/>
      <c r="AF58" s="47"/>
      <c r="AG58" s="47"/>
      <c r="AH58" s="47"/>
      <c r="AI58" s="47"/>
      <c r="AJ58" s="47"/>
      <c r="AK58" s="18"/>
      <c r="AL58" s="7"/>
    </row>
    <row r="59" spans="1:38" x14ac:dyDescent="0.25">
      <c r="AA59" s="7"/>
      <c r="AB59" s="7"/>
      <c r="AC59" s="7"/>
      <c r="AD59" s="7"/>
      <c r="AE59" s="7"/>
      <c r="AF59" s="7"/>
      <c r="AG59" s="7"/>
      <c r="AH59" s="7"/>
      <c r="AI59" s="76"/>
      <c r="AJ59" s="7"/>
      <c r="AK59" s="7"/>
      <c r="AL59" s="7"/>
    </row>
    <row r="60" spans="1:38" x14ac:dyDescent="0.25">
      <c r="AA60" s="7"/>
      <c r="AB60" s="7"/>
      <c r="AC60" s="7"/>
      <c r="AD60" s="7"/>
      <c r="AE60" s="7"/>
      <c r="AF60" s="7"/>
      <c r="AG60" s="7"/>
      <c r="AH60" s="7"/>
      <c r="AI60" s="76"/>
      <c r="AJ60" s="7"/>
      <c r="AK60" s="7"/>
      <c r="AL60" s="7"/>
    </row>
    <row r="61" spans="1:38" x14ac:dyDescent="0.25">
      <c r="AA61" s="7"/>
      <c r="AB61" s="7"/>
      <c r="AC61" s="7"/>
      <c r="AD61" s="7"/>
      <c r="AE61" s="7"/>
      <c r="AF61" s="7"/>
      <c r="AG61" s="7"/>
      <c r="AH61" s="7"/>
      <c r="AI61" s="76"/>
      <c r="AJ61" s="7"/>
      <c r="AK61" s="7"/>
      <c r="AL61" s="7"/>
    </row>
    <row r="62" spans="1:38" x14ac:dyDescent="0.25">
      <c r="AA62" s="7"/>
      <c r="AB62" s="7"/>
      <c r="AC62" s="7"/>
      <c r="AD62" s="7"/>
      <c r="AE62" s="7"/>
      <c r="AF62" s="7"/>
      <c r="AG62" s="7"/>
      <c r="AH62" s="7"/>
      <c r="AI62" s="76"/>
      <c r="AJ62" s="7"/>
      <c r="AK62" s="7"/>
      <c r="AL62" s="7"/>
    </row>
    <row r="63" spans="1:38" x14ac:dyDescent="0.25">
      <c r="M63" s="82"/>
      <c r="N63" s="82"/>
      <c r="O63" s="83"/>
      <c r="P63" s="83"/>
      <c r="Q63" s="83"/>
      <c r="R63" s="83"/>
      <c r="S63" s="81"/>
      <c r="T63" s="81"/>
      <c r="AA63" s="7"/>
      <c r="AB63" s="7"/>
      <c r="AC63" s="7"/>
      <c r="AD63" s="7"/>
      <c r="AE63" s="7"/>
      <c r="AF63" s="7"/>
      <c r="AG63" s="7"/>
      <c r="AH63" s="7"/>
      <c r="AI63" s="76"/>
      <c r="AJ63" s="7"/>
      <c r="AK63" s="7"/>
      <c r="AL63" s="7"/>
    </row>
    <row r="64" spans="1:38" x14ac:dyDescent="0.25">
      <c r="M64" s="82"/>
      <c r="N64" s="82"/>
      <c r="Q64" s="38"/>
      <c r="R64" s="38"/>
      <c r="S64" s="81"/>
      <c r="T64" s="81"/>
      <c r="AA64" s="7"/>
      <c r="AB64" s="7"/>
      <c r="AC64" s="7"/>
      <c r="AD64" s="7"/>
      <c r="AE64" s="7"/>
      <c r="AF64" s="7"/>
      <c r="AG64" s="7"/>
      <c r="AH64" s="7"/>
      <c r="AI64" s="76"/>
      <c r="AJ64" s="7"/>
      <c r="AK64" s="7"/>
      <c r="AL64" s="7"/>
    </row>
    <row r="65" spans="13:38" x14ac:dyDescent="0.25">
      <c r="M65" s="83"/>
      <c r="N65" s="83"/>
      <c r="O65" s="39"/>
      <c r="P65" s="39"/>
      <c r="R65" s="40"/>
      <c r="S65" s="84"/>
      <c r="T65" s="84"/>
      <c r="AA65" s="7"/>
      <c r="AB65" s="7"/>
      <c r="AC65" s="7"/>
      <c r="AD65" s="7"/>
      <c r="AE65" s="7"/>
      <c r="AF65" s="7"/>
      <c r="AG65" s="7"/>
      <c r="AH65" s="7"/>
      <c r="AI65" s="76"/>
      <c r="AJ65" s="7"/>
      <c r="AK65" s="7"/>
      <c r="AL65" s="7"/>
    </row>
    <row r="66" spans="13:38" x14ac:dyDescent="0.25">
      <c r="AA66" s="7"/>
      <c r="AB66" s="7"/>
      <c r="AC66" s="7"/>
      <c r="AD66" s="7"/>
      <c r="AE66" s="7"/>
      <c r="AF66" s="7"/>
      <c r="AG66" s="7"/>
      <c r="AH66" s="7"/>
      <c r="AI66" s="76"/>
      <c r="AJ66" s="7"/>
      <c r="AK66" s="7"/>
      <c r="AL66" s="7"/>
    </row>
    <row r="67" spans="13:38" x14ac:dyDescent="0.25">
      <c r="M67" s="74"/>
      <c r="N67" s="79"/>
      <c r="O67" s="80"/>
      <c r="P67" s="39"/>
      <c r="Q67" s="39"/>
      <c r="T67" s="40"/>
      <c r="AA67" s="7"/>
      <c r="AB67" s="7"/>
      <c r="AC67" s="7"/>
      <c r="AD67" s="7"/>
      <c r="AE67" s="7"/>
      <c r="AF67" s="7"/>
      <c r="AG67" s="7"/>
      <c r="AH67" s="7"/>
      <c r="AI67" s="76"/>
      <c r="AJ67" s="7"/>
      <c r="AK67" s="7"/>
      <c r="AL67" s="7"/>
    </row>
    <row r="68" spans="13:38" x14ac:dyDescent="0.25">
      <c r="M68" s="74"/>
      <c r="N68" s="79"/>
      <c r="O68" s="80"/>
      <c r="AA68" s="7"/>
      <c r="AB68" s="7"/>
      <c r="AC68" s="7"/>
      <c r="AD68" s="7"/>
      <c r="AE68" s="7"/>
      <c r="AF68" s="7"/>
      <c r="AG68" s="7"/>
      <c r="AH68" s="7"/>
      <c r="AI68" s="76"/>
      <c r="AJ68" s="7"/>
      <c r="AK68" s="7"/>
      <c r="AL68" s="7"/>
    </row>
    <row r="69" spans="13:38" x14ac:dyDescent="0.25">
      <c r="T69" s="40"/>
      <c r="AA69" s="7"/>
      <c r="AB69" s="7"/>
      <c r="AC69" s="7"/>
      <c r="AD69" s="7"/>
      <c r="AE69" s="7"/>
      <c r="AF69" s="7"/>
      <c r="AG69" s="7"/>
      <c r="AH69" s="7"/>
      <c r="AI69" s="76"/>
      <c r="AJ69" s="7"/>
      <c r="AK69" s="7"/>
      <c r="AL69" s="7"/>
    </row>
    <row r="70" spans="13:38" x14ac:dyDescent="0.25">
      <c r="Q70" s="39"/>
      <c r="AA70" s="7"/>
      <c r="AB70" s="7"/>
      <c r="AC70" s="7"/>
      <c r="AD70" s="7"/>
      <c r="AE70" s="7"/>
      <c r="AF70" s="7"/>
      <c r="AG70" s="7"/>
      <c r="AH70" s="7"/>
      <c r="AI70" s="76"/>
      <c r="AJ70" s="7"/>
      <c r="AK70" s="7"/>
      <c r="AL70" s="7"/>
    </row>
    <row r="71" spans="13:38" x14ac:dyDescent="0.25">
      <c r="O71" s="39"/>
      <c r="Q71" s="39"/>
      <c r="AA71" s="7"/>
      <c r="AB71" s="7"/>
      <c r="AC71" s="7"/>
      <c r="AD71" s="7"/>
      <c r="AE71" s="7"/>
      <c r="AF71" s="7"/>
      <c r="AG71" s="7"/>
      <c r="AH71" s="7"/>
      <c r="AI71" s="76"/>
      <c r="AJ71" s="7"/>
      <c r="AK71" s="7"/>
      <c r="AL71" s="7"/>
    </row>
    <row r="72" spans="13:38" x14ac:dyDescent="0.25">
      <c r="O72" s="39"/>
      <c r="P72" s="39"/>
      <c r="Q72" s="39"/>
      <c r="AA72" s="7"/>
      <c r="AB72" s="7"/>
      <c r="AC72" s="7"/>
      <c r="AD72" s="7"/>
      <c r="AE72" s="7"/>
      <c r="AF72" s="7"/>
      <c r="AG72" s="7"/>
      <c r="AH72" s="7"/>
      <c r="AI72" s="76"/>
      <c r="AJ72" s="7"/>
      <c r="AK72" s="7"/>
      <c r="AL72" s="7"/>
    </row>
    <row r="73" spans="13:38" x14ac:dyDescent="0.25">
      <c r="Q73" s="39"/>
      <c r="AA73" s="7"/>
      <c r="AB73" s="7"/>
      <c r="AC73" s="7"/>
      <c r="AD73" s="75"/>
      <c r="AE73" s="75"/>
      <c r="AF73" s="75"/>
      <c r="AG73" s="75"/>
      <c r="AH73" s="75"/>
      <c r="AI73" s="75"/>
      <c r="AJ73" s="7"/>
      <c r="AK73" s="7"/>
      <c r="AL73" s="7"/>
    </row>
    <row r="74" spans="13:38" x14ac:dyDescent="0.25">
      <c r="Q74" s="39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3:38" x14ac:dyDescent="0.25">
      <c r="Q75" s="39"/>
    </row>
    <row r="76" spans="13:38" x14ac:dyDescent="0.25">
      <c r="Q76" s="39"/>
    </row>
  </sheetData>
  <mergeCells count="33">
    <mergeCell ref="AD73:AI73"/>
    <mergeCell ref="AI59:AI72"/>
    <mergeCell ref="A35:H35"/>
    <mergeCell ref="L1:L2"/>
    <mergeCell ref="L3:L16"/>
    <mergeCell ref="A1:A2"/>
    <mergeCell ref="B1:B2"/>
    <mergeCell ref="C1:C2"/>
    <mergeCell ref="D1:I1"/>
    <mergeCell ref="J1:K1"/>
    <mergeCell ref="F21:F34"/>
    <mergeCell ref="B19:E19"/>
    <mergeCell ref="C21:C34"/>
    <mergeCell ref="G19:H19"/>
    <mergeCell ref="F19:F20"/>
    <mergeCell ref="I19:I20"/>
    <mergeCell ref="A53:C53"/>
    <mergeCell ref="Q55:R57"/>
    <mergeCell ref="Q58:R58"/>
    <mergeCell ref="Q63:R63"/>
    <mergeCell ref="A19:A20"/>
    <mergeCell ref="D20:E20"/>
    <mergeCell ref="A37:A38"/>
    <mergeCell ref="B37:B38"/>
    <mergeCell ref="C37:C38"/>
    <mergeCell ref="D37:D38"/>
    <mergeCell ref="M67:M68"/>
    <mergeCell ref="N67:O68"/>
    <mergeCell ref="S63:T64"/>
    <mergeCell ref="M63:N64"/>
    <mergeCell ref="M65:N65"/>
    <mergeCell ref="O63:P63"/>
    <mergeCell ref="S65:T6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70D5-1FE4-4294-91F6-CE99B5FCB117}">
  <dimension ref="A1:U25"/>
  <sheetViews>
    <sheetView zoomScale="53" zoomScaleNormal="53" workbookViewId="0">
      <selection activeCell="P27" sqref="P27"/>
    </sheetView>
  </sheetViews>
  <sheetFormatPr defaultRowHeight="15.75" x14ac:dyDescent="0.25"/>
  <cols>
    <col min="1" max="1" width="23" style="6" customWidth="1"/>
    <col min="2" max="2" width="25.42578125" style="6" customWidth="1"/>
    <col min="3" max="3" width="22.7109375" style="6" customWidth="1"/>
    <col min="4" max="4" width="9.42578125" style="6" customWidth="1"/>
    <col min="5" max="5" width="6" style="6" customWidth="1"/>
    <col min="6" max="6" width="8" style="6" customWidth="1"/>
    <col min="7" max="7" width="7.42578125" style="6" customWidth="1"/>
    <col min="8" max="8" width="7.7109375" style="6" customWidth="1"/>
    <col min="9" max="9" width="9.7109375" style="6" customWidth="1"/>
    <col min="10" max="10" width="6.5703125" style="6" customWidth="1"/>
    <col min="11" max="11" width="7.140625" style="6" customWidth="1"/>
    <col min="12" max="12" width="14" style="6" customWidth="1"/>
    <col min="13" max="16384" width="9.140625" style="6"/>
  </cols>
  <sheetData>
    <row r="1" spans="1:21" ht="29.25" customHeight="1" x14ac:dyDescent="0.25">
      <c r="A1" s="56" t="s">
        <v>16</v>
      </c>
      <c r="B1" s="56" t="s">
        <v>17</v>
      </c>
      <c r="C1" s="56" t="s">
        <v>18</v>
      </c>
      <c r="D1" s="56" t="s">
        <v>27</v>
      </c>
      <c r="E1" s="56"/>
      <c r="F1" s="56"/>
      <c r="G1" s="56"/>
      <c r="H1" s="56"/>
      <c r="I1" s="56"/>
      <c r="J1" s="74" t="s">
        <v>34</v>
      </c>
      <c r="K1" s="74"/>
      <c r="L1" s="77" t="s">
        <v>44</v>
      </c>
    </row>
    <row r="2" spans="1:21" x14ac:dyDescent="0.25">
      <c r="A2" s="56"/>
      <c r="B2" s="56"/>
      <c r="C2" s="56"/>
      <c r="D2" s="26" t="s">
        <v>28</v>
      </c>
      <c r="E2" s="26" t="s">
        <v>29</v>
      </c>
      <c r="F2" s="26" t="s">
        <v>30</v>
      </c>
      <c r="G2" s="26" t="s">
        <v>31</v>
      </c>
      <c r="H2" s="26" t="s">
        <v>32</v>
      </c>
      <c r="I2" s="26" t="s">
        <v>33</v>
      </c>
      <c r="J2" s="26" t="s">
        <v>35</v>
      </c>
      <c r="K2" s="26" t="s">
        <v>36</v>
      </c>
      <c r="L2" s="78"/>
    </row>
    <row r="3" spans="1:21" x14ac:dyDescent="0.25">
      <c r="A3" s="27" t="s">
        <v>19</v>
      </c>
      <c r="B3" s="27" t="s">
        <v>55</v>
      </c>
      <c r="C3" s="27" t="s">
        <v>21</v>
      </c>
      <c r="D3" s="27">
        <v>225</v>
      </c>
      <c r="E3" s="27">
        <v>925</v>
      </c>
      <c r="F3" s="27">
        <v>702</v>
      </c>
      <c r="G3" s="27">
        <v>1134</v>
      </c>
      <c r="H3" s="27">
        <f>-(D3-F3)</f>
        <v>477</v>
      </c>
      <c r="I3" s="27">
        <f>-(E3-G3)</f>
        <v>209</v>
      </c>
      <c r="J3" s="27">
        <f>SUM(H3:I3)</f>
        <v>686</v>
      </c>
      <c r="K3" s="27">
        <f t="shared" ref="K3:K7" si="0">J3/100</f>
        <v>6.86</v>
      </c>
      <c r="L3" s="51">
        <f>SUM(K3:K7)</f>
        <v>27.660000000000004</v>
      </c>
    </row>
    <row r="4" spans="1:21" x14ac:dyDescent="0.25">
      <c r="A4" s="27" t="s">
        <v>20</v>
      </c>
      <c r="B4" s="27" t="s">
        <v>21</v>
      </c>
      <c r="C4" s="27" t="s">
        <v>22</v>
      </c>
      <c r="D4" s="27">
        <v>702</v>
      </c>
      <c r="E4" s="27">
        <v>1134</v>
      </c>
      <c r="F4" s="27">
        <v>894</v>
      </c>
      <c r="G4" s="27">
        <v>1134</v>
      </c>
      <c r="H4" s="27">
        <f>-(D4-F4)</f>
        <v>192</v>
      </c>
      <c r="I4" s="27">
        <f>(E4-G4)</f>
        <v>0</v>
      </c>
      <c r="J4" s="27">
        <f t="shared" ref="J4:J7" si="1">SUM(H4:I4)</f>
        <v>192</v>
      </c>
      <c r="K4" s="27">
        <f t="shared" si="0"/>
        <v>1.92</v>
      </c>
      <c r="L4" s="52"/>
    </row>
    <row r="5" spans="1:21" x14ac:dyDescent="0.25">
      <c r="A5" s="27" t="s">
        <v>23</v>
      </c>
      <c r="B5" s="27" t="s">
        <v>22</v>
      </c>
      <c r="C5" s="27" t="s">
        <v>25</v>
      </c>
      <c r="D5" s="30">
        <v>894</v>
      </c>
      <c r="E5" s="30">
        <v>1134</v>
      </c>
      <c r="F5" s="27">
        <v>44</v>
      </c>
      <c r="G5" s="27">
        <v>695</v>
      </c>
      <c r="H5" s="27">
        <f>(D5-F5)</f>
        <v>850</v>
      </c>
      <c r="I5" s="27">
        <f>(E5-G5)</f>
        <v>439</v>
      </c>
      <c r="J5" s="27">
        <f>SUM(H5:I5)</f>
        <v>1289</v>
      </c>
      <c r="K5" s="27">
        <f t="shared" si="0"/>
        <v>12.89</v>
      </c>
      <c r="L5" s="52"/>
    </row>
    <row r="6" spans="1:21" x14ac:dyDescent="0.25">
      <c r="A6" s="27" t="s">
        <v>24</v>
      </c>
      <c r="B6" s="27" t="s">
        <v>25</v>
      </c>
      <c r="C6" s="27" t="s">
        <v>26</v>
      </c>
      <c r="D6" s="27">
        <v>44</v>
      </c>
      <c r="E6" s="27">
        <v>695</v>
      </c>
      <c r="F6" s="27">
        <v>53</v>
      </c>
      <c r="G6" s="27">
        <v>467</v>
      </c>
      <c r="H6" s="27">
        <f>-(D6-F6)</f>
        <v>9</v>
      </c>
      <c r="I6" s="27">
        <f>(E6-G6)</f>
        <v>228</v>
      </c>
      <c r="J6" s="27">
        <f t="shared" si="1"/>
        <v>237</v>
      </c>
      <c r="K6" s="27">
        <f t="shared" si="0"/>
        <v>2.37</v>
      </c>
      <c r="L6" s="52"/>
    </row>
    <row r="7" spans="1:21" ht="31.5" x14ac:dyDescent="0.25">
      <c r="A7" s="27" t="s">
        <v>37</v>
      </c>
      <c r="B7" s="27" t="s">
        <v>26</v>
      </c>
      <c r="C7" s="30" t="s">
        <v>42</v>
      </c>
      <c r="D7" s="27">
        <v>53</v>
      </c>
      <c r="E7" s="27">
        <v>467</v>
      </c>
      <c r="F7" s="27">
        <v>370</v>
      </c>
      <c r="G7" s="27">
        <v>512</v>
      </c>
      <c r="H7" s="27">
        <f>-(D7-F7)</f>
        <v>317</v>
      </c>
      <c r="I7" s="27">
        <f>-(E7-G7)</f>
        <v>45</v>
      </c>
      <c r="J7" s="27">
        <f t="shared" si="1"/>
        <v>362</v>
      </c>
      <c r="K7" s="27">
        <f t="shared" si="0"/>
        <v>3.62</v>
      </c>
      <c r="L7" s="53"/>
    </row>
    <row r="9" spans="1:21" ht="48" customHeight="1" x14ac:dyDescent="0.25">
      <c r="A9" s="56" t="s">
        <v>16</v>
      </c>
      <c r="B9" s="93" t="s">
        <v>38</v>
      </c>
      <c r="C9" s="93"/>
      <c r="D9" s="93"/>
      <c r="E9" s="93"/>
      <c r="F9" s="57" t="s">
        <v>86</v>
      </c>
      <c r="G9" s="74" t="s">
        <v>91</v>
      </c>
      <c r="H9" s="74"/>
      <c r="I9" s="74" t="s">
        <v>52</v>
      </c>
    </row>
    <row r="10" spans="1:21" ht="31.5" x14ac:dyDescent="0.25">
      <c r="A10" s="56"/>
      <c r="B10" s="5" t="s">
        <v>89</v>
      </c>
      <c r="C10" s="23" t="s">
        <v>39</v>
      </c>
      <c r="D10" s="63" t="s">
        <v>40</v>
      </c>
      <c r="E10" s="64"/>
      <c r="F10" s="58"/>
      <c r="G10" s="30" t="s">
        <v>39</v>
      </c>
      <c r="H10" s="30" t="s">
        <v>90</v>
      </c>
      <c r="I10" s="74"/>
      <c r="L10" s="7"/>
      <c r="M10" s="7"/>
      <c r="N10" s="47"/>
      <c r="O10" s="47"/>
      <c r="P10" s="47"/>
      <c r="Q10" s="47"/>
      <c r="R10" s="47"/>
      <c r="S10" s="47"/>
      <c r="T10" s="47"/>
      <c r="U10" s="7"/>
    </row>
    <row r="11" spans="1:21" x14ac:dyDescent="0.25">
      <c r="A11" s="1" t="s">
        <v>19</v>
      </c>
      <c r="B11" s="1">
        <v>180</v>
      </c>
      <c r="C11" s="71">
        <f>SUM(B11:B15)</f>
        <v>700</v>
      </c>
      <c r="D11" s="1">
        <f>B11*4</f>
        <v>720</v>
      </c>
      <c r="E11" s="7" t="s">
        <v>41</v>
      </c>
      <c r="F11" s="60">
        <f>SUM(D11:D15)</f>
        <v>2800</v>
      </c>
      <c r="G11" s="1">
        <v>1</v>
      </c>
      <c r="H11" s="1">
        <v>4</v>
      </c>
      <c r="I11" s="13">
        <f>D20</f>
        <v>6.86</v>
      </c>
      <c r="L11" s="7"/>
      <c r="M11" s="7"/>
      <c r="N11" s="7"/>
      <c r="O11" s="7"/>
      <c r="P11" s="48"/>
      <c r="Q11" s="7"/>
      <c r="R11" s="7"/>
      <c r="S11" s="76"/>
      <c r="T11" s="7"/>
      <c r="U11" s="7"/>
    </row>
    <row r="12" spans="1:21" x14ac:dyDescent="0.25">
      <c r="A12" s="1" t="s">
        <v>20</v>
      </c>
      <c r="B12" s="1">
        <v>120</v>
      </c>
      <c r="C12" s="72"/>
      <c r="D12" s="1">
        <f t="shared" ref="D12:D15" si="2">B12*4</f>
        <v>480</v>
      </c>
      <c r="E12" s="7" t="s">
        <v>41</v>
      </c>
      <c r="F12" s="61"/>
      <c r="G12" s="1">
        <v>1</v>
      </c>
      <c r="H12" s="1">
        <v>4</v>
      </c>
      <c r="I12" s="13">
        <f t="shared" ref="I12:I16" si="3">D21</f>
        <v>1.92</v>
      </c>
      <c r="L12" s="7"/>
      <c r="M12" s="7"/>
      <c r="N12" s="7"/>
      <c r="O12" s="7"/>
      <c r="P12" s="48"/>
      <c r="Q12" s="7"/>
      <c r="R12" s="7"/>
      <c r="S12" s="76"/>
      <c r="T12" s="7"/>
      <c r="U12" s="7"/>
    </row>
    <row r="13" spans="1:21" x14ac:dyDescent="0.25">
      <c r="A13" s="1" t="s">
        <v>23</v>
      </c>
      <c r="B13" s="1">
        <v>160</v>
      </c>
      <c r="C13" s="72"/>
      <c r="D13" s="1">
        <f t="shared" si="2"/>
        <v>640</v>
      </c>
      <c r="E13" s="7" t="s">
        <v>41</v>
      </c>
      <c r="F13" s="61"/>
      <c r="G13" s="1">
        <v>1</v>
      </c>
      <c r="H13" s="1">
        <v>4</v>
      </c>
      <c r="I13" s="13">
        <f t="shared" si="3"/>
        <v>12.89</v>
      </c>
      <c r="L13" s="7"/>
      <c r="M13" s="7"/>
      <c r="N13" s="7"/>
      <c r="O13" s="7"/>
      <c r="P13" s="48"/>
      <c r="Q13" s="7"/>
      <c r="R13" s="7"/>
      <c r="S13" s="76"/>
      <c r="T13" s="7"/>
      <c r="U13" s="7"/>
    </row>
    <row r="14" spans="1:21" x14ac:dyDescent="0.25">
      <c r="A14" s="1" t="s">
        <v>24</v>
      </c>
      <c r="B14" s="1">
        <v>120</v>
      </c>
      <c r="C14" s="72"/>
      <c r="D14" s="1">
        <f t="shared" si="2"/>
        <v>480</v>
      </c>
      <c r="E14" s="7" t="s">
        <v>41</v>
      </c>
      <c r="F14" s="61"/>
      <c r="G14" s="1">
        <v>1</v>
      </c>
      <c r="H14" s="1">
        <v>4</v>
      </c>
      <c r="I14" s="13">
        <f t="shared" si="3"/>
        <v>2.37</v>
      </c>
      <c r="L14" s="7"/>
      <c r="M14" s="7"/>
      <c r="N14" s="7"/>
      <c r="O14" s="7"/>
      <c r="P14" s="48"/>
      <c r="Q14" s="7"/>
      <c r="R14" s="7"/>
      <c r="S14" s="76"/>
      <c r="T14" s="7"/>
      <c r="U14" s="7"/>
    </row>
    <row r="15" spans="1:21" x14ac:dyDescent="0.25">
      <c r="A15" s="1" t="s">
        <v>37</v>
      </c>
      <c r="B15" s="1">
        <v>120</v>
      </c>
      <c r="C15" s="73"/>
      <c r="D15" s="1">
        <f t="shared" si="2"/>
        <v>480</v>
      </c>
      <c r="E15" s="7" t="s">
        <v>41</v>
      </c>
      <c r="F15" s="61"/>
      <c r="G15" s="1">
        <v>2</v>
      </c>
      <c r="H15" s="1">
        <v>8</v>
      </c>
      <c r="I15" s="14">
        <f t="shared" si="3"/>
        <v>7.24</v>
      </c>
      <c r="L15" s="7"/>
      <c r="M15" s="7"/>
      <c r="N15" s="7"/>
      <c r="O15" s="7"/>
      <c r="P15" s="48"/>
      <c r="Q15" s="7"/>
      <c r="R15" s="7"/>
      <c r="S15" s="76"/>
      <c r="T15" s="7"/>
      <c r="U15" s="7"/>
    </row>
    <row r="16" spans="1:21" x14ac:dyDescent="0.25">
      <c r="A16" s="50" t="s">
        <v>53</v>
      </c>
      <c r="B16" s="50"/>
      <c r="C16" s="50"/>
      <c r="D16" s="50"/>
      <c r="E16" s="50"/>
      <c r="F16" s="50"/>
      <c r="G16" s="50"/>
      <c r="H16" s="50"/>
      <c r="I16" s="1">
        <f t="shared" si="3"/>
        <v>31.28</v>
      </c>
      <c r="L16" s="7"/>
      <c r="M16" s="7"/>
      <c r="N16" s="75"/>
      <c r="O16" s="75"/>
      <c r="P16" s="75"/>
      <c r="Q16" s="75"/>
      <c r="R16" s="75"/>
      <c r="S16" s="75"/>
      <c r="T16" s="37"/>
      <c r="U16" s="7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56" t="s">
        <v>16</v>
      </c>
      <c r="B18" s="56" t="s">
        <v>50</v>
      </c>
      <c r="C18" s="93" t="s">
        <v>51</v>
      </c>
      <c r="D18" s="93" t="s">
        <v>52</v>
      </c>
    </row>
    <row r="19" spans="1:21" x14ac:dyDescent="0.25">
      <c r="A19" s="56"/>
      <c r="B19" s="56"/>
      <c r="C19" s="93"/>
      <c r="D19" s="93"/>
    </row>
    <row r="20" spans="1:21" x14ac:dyDescent="0.25">
      <c r="A20" s="1" t="s">
        <v>19</v>
      </c>
      <c r="B20" s="1">
        <f>K3</f>
        <v>6.86</v>
      </c>
      <c r="C20" s="1">
        <v>1</v>
      </c>
      <c r="D20" s="1">
        <f>B20*C20</f>
        <v>6.86</v>
      </c>
      <c r="J20" s="6" t="s">
        <v>92</v>
      </c>
    </row>
    <row r="21" spans="1:21" x14ac:dyDescent="0.25">
      <c r="A21" s="1" t="s">
        <v>20</v>
      </c>
      <c r="B21" s="1">
        <f>K4</f>
        <v>1.92</v>
      </c>
      <c r="C21" s="1">
        <v>1</v>
      </c>
      <c r="D21" s="1">
        <f t="shared" ref="D21:D24" si="4">B21*C21</f>
        <v>1.92</v>
      </c>
    </row>
    <row r="22" spans="1:21" x14ac:dyDescent="0.25">
      <c r="A22" s="1" t="s">
        <v>23</v>
      </c>
      <c r="B22" s="1">
        <f>K5</f>
        <v>12.89</v>
      </c>
      <c r="C22" s="1">
        <v>1</v>
      </c>
      <c r="D22" s="1">
        <f t="shared" si="4"/>
        <v>12.89</v>
      </c>
    </row>
    <row r="23" spans="1:21" x14ac:dyDescent="0.25">
      <c r="A23" s="1" t="s">
        <v>24</v>
      </c>
      <c r="B23" s="1">
        <f>K6</f>
        <v>2.37</v>
      </c>
      <c r="C23" s="1">
        <v>1</v>
      </c>
      <c r="D23" s="1">
        <f t="shared" si="4"/>
        <v>2.37</v>
      </c>
    </row>
    <row r="24" spans="1:21" x14ac:dyDescent="0.25">
      <c r="A24" s="11" t="s">
        <v>37</v>
      </c>
      <c r="B24" s="1">
        <f>K7</f>
        <v>3.62</v>
      </c>
      <c r="C24" s="1">
        <v>2</v>
      </c>
      <c r="D24" s="1">
        <f t="shared" si="4"/>
        <v>7.24</v>
      </c>
    </row>
    <row r="25" spans="1:21" x14ac:dyDescent="0.25">
      <c r="A25" s="50" t="s">
        <v>53</v>
      </c>
      <c r="B25" s="50"/>
      <c r="C25" s="50"/>
      <c r="D25" s="1">
        <f>SUM(D20:D24)</f>
        <v>31.28</v>
      </c>
    </row>
  </sheetData>
  <mergeCells count="23">
    <mergeCell ref="S11:S15"/>
    <mergeCell ref="N16:S16"/>
    <mergeCell ref="A25:C25"/>
    <mergeCell ref="A1:A2"/>
    <mergeCell ref="B1:B2"/>
    <mergeCell ref="C1:C2"/>
    <mergeCell ref="D1:I1"/>
    <mergeCell ref="F11:F15"/>
    <mergeCell ref="A18:A19"/>
    <mergeCell ref="B18:B19"/>
    <mergeCell ref="C18:C19"/>
    <mergeCell ref="D18:D19"/>
    <mergeCell ref="I9:I10"/>
    <mergeCell ref="A16:H16"/>
    <mergeCell ref="D10:E10"/>
    <mergeCell ref="G9:H9"/>
    <mergeCell ref="C11:C15"/>
    <mergeCell ref="J1:K1"/>
    <mergeCell ref="L1:L2"/>
    <mergeCell ref="A9:A10"/>
    <mergeCell ref="B9:E9"/>
    <mergeCell ref="F9:F10"/>
    <mergeCell ref="L3:L7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8F11-4618-4E91-ADF9-701874C80919}">
  <dimension ref="A1:AM72"/>
  <sheetViews>
    <sheetView zoomScale="55" zoomScaleNormal="55" workbookViewId="0">
      <selection activeCell="Q59" sqref="Q59"/>
    </sheetView>
  </sheetViews>
  <sheetFormatPr defaultRowHeight="15.75" x14ac:dyDescent="0.25"/>
  <cols>
    <col min="1" max="1" width="21.28515625" style="6" customWidth="1"/>
    <col min="2" max="2" width="11.42578125" style="6" customWidth="1"/>
    <col min="3" max="3" width="11.7109375" style="6" customWidth="1"/>
    <col min="4" max="4" width="8.7109375" style="6" customWidth="1"/>
    <col min="5" max="5" width="7.140625" style="6" customWidth="1"/>
    <col min="6" max="6" width="8.140625" style="6" customWidth="1"/>
    <col min="7" max="7" width="14.7109375" style="6" customWidth="1"/>
    <col min="8" max="8" width="11.5703125" style="6" customWidth="1"/>
    <col min="9" max="9" width="11.140625" style="6" customWidth="1"/>
    <col min="10" max="10" width="7" style="6" customWidth="1"/>
    <col min="11" max="11" width="8.28515625" style="6" customWidth="1"/>
    <col min="12" max="12" width="14.85546875" style="6" customWidth="1"/>
    <col min="13" max="15" width="9.140625" style="6"/>
    <col min="16" max="16" width="24" style="6" customWidth="1"/>
    <col min="17" max="17" width="19.28515625" style="6" customWidth="1"/>
    <col min="18" max="16384" width="9.140625" style="6"/>
  </cols>
  <sheetData>
    <row r="1" spans="1:12" ht="25.5" customHeight="1" x14ac:dyDescent="0.25">
      <c r="A1" s="56" t="s">
        <v>16</v>
      </c>
      <c r="B1" s="56" t="s">
        <v>17</v>
      </c>
      <c r="C1" s="56" t="s">
        <v>18</v>
      </c>
      <c r="D1" s="56" t="s">
        <v>27</v>
      </c>
      <c r="E1" s="56"/>
      <c r="F1" s="56"/>
      <c r="G1" s="56"/>
      <c r="H1" s="56"/>
      <c r="I1" s="56"/>
      <c r="J1" s="56" t="s">
        <v>34</v>
      </c>
      <c r="K1" s="56"/>
      <c r="L1" s="77" t="s">
        <v>44</v>
      </c>
    </row>
    <row r="2" spans="1:12" ht="21" customHeight="1" x14ac:dyDescent="0.25">
      <c r="A2" s="56"/>
      <c r="B2" s="56"/>
      <c r="C2" s="56"/>
      <c r="D2" s="16" t="s">
        <v>28</v>
      </c>
      <c r="E2" s="16" t="s">
        <v>29</v>
      </c>
      <c r="F2" s="16" t="s">
        <v>30</v>
      </c>
      <c r="G2" s="16" t="s">
        <v>31</v>
      </c>
      <c r="H2" s="16" t="s">
        <v>32</v>
      </c>
      <c r="I2" s="16" t="s">
        <v>33</v>
      </c>
      <c r="J2" s="16" t="s">
        <v>35</v>
      </c>
      <c r="K2" s="16" t="s">
        <v>36</v>
      </c>
      <c r="L2" s="78"/>
    </row>
    <row r="3" spans="1:12" s="17" customFormat="1" ht="63" x14ac:dyDescent="0.25">
      <c r="A3" s="12" t="s">
        <v>19</v>
      </c>
      <c r="B3" s="12" t="s">
        <v>58</v>
      </c>
      <c r="C3" s="12" t="s">
        <v>59</v>
      </c>
      <c r="D3" s="12">
        <v>225</v>
      </c>
      <c r="E3" s="12">
        <v>925</v>
      </c>
      <c r="F3" s="12">
        <v>370</v>
      </c>
      <c r="G3" s="12">
        <v>863</v>
      </c>
      <c r="H3" s="12">
        <f>-(D3-F3)</f>
        <v>145</v>
      </c>
      <c r="I3" s="12">
        <f>(E3-G3)</f>
        <v>62</v>
      </c>
      <c r="J3" s="12">
        <f>SUM(H3:I3)</f>
        <v>207</v>
      </c>
      <c r="K3" s="12">
        <f>J3/100</f>
        <v>2.0699999999999998</v>
      </c>
      <c r="L3" s="77">
        <f>SUM(K3:K16)</f>
        <v>70.7</v>
      </c>
    </row>
    <row r="4" spans="1:12" s="17" customFormat="1" ht="95.25" customHeight="1" x14ac:dyDescent="0.25">
      <c r="A4" s="12" t="s">
        <v>76</v>
      </c>
      <c r="B4" s="12" t="s">
        <v>59</v>
      </c>
      <c r="C4" s="12" t="s">
        <v>45</v>
      </c>
      <c r="D4" s="12">
        <v>370</v>
      </c>
      <c r="E4" s="12">
        <v>863</v>
      </c>
      <c r="F4" s="11">
        <v>702</v>
      </c>
      <c r="G4" s="11">
        <v>1134</v>
      </c>
      <c r="H4" s="12">
        <f>-(D4-F4)</f>
        <v>332</v>
      </c>
      <c r="I4" s="12">
        <f>-(E4-G4)</f>
        <v>271</v>
      </c>
      <c r="J4" s="12">
        <f>SUM(H4:I4)</f>
        <v>603</v>
      </c>
      <c r="K4" s="12">
        <f>J4/100</f>
        <v>6.03</v>
      </c>
      <c r="L4" s="96"/>
    </row>
    <row r="5" spans="1:12" s="17" customFormat="1" ht="31.5" x14ac:dyDescent="0.25">
      <c r="A5" s="12" t="s">
        <v>20</v>
      </c>
      <c r="B5" s="12" t="s">
        <v>21</v>
      </c>
      <c r="C5" s="12" t="s">
        <v>22</v>
      </c>
      <c r="D5" s="12">
        <v>702</v>
      </c>
      <c r="E5" s="12">
        <v>1134</v>
      </c>
      <c r="F5" s="12">
        <v>894</v>
      </c>
      <c r="G5" s="12">
        <v>1134</v>
      </c>
      <c r="H5" s="12">
        <f>-(D5-F5)</f>
        <v>192</v>
      </c>
      <c r="I5" s="12">
        <f t="shared" ref="I5:I11" si="0">(E5-G5)</f>
        <v>0</v>
      </c>
      <c r="J5" s="12">
        <f t="shared" ref="J5:J16" si="1">SUM(H5:I5)</f>
        <v>192</v>
      </c>
      <c r="K5" s="12">
        <f t="shared" ref="K5:K16" si="2">J5/100</f>
        <v>1.92</v>
      </c>
      <c r="L5" s="96"/>
    </row>
    <row r="6" spans="1:12" s="17" customFormat="1" ht="78.75" x14ac:dyDescent="0.25">
      <c r="A6" s="12" t="s">
        <v>71</v>
      </c>
      <c r="B6" s="12" t="s">
        <v>21</v>
      </c>
      <c r="C6" s="12" t="s">
        <v>57</v>
      </c>
      <c r="D6" s="12">
        <f>D5</f>
        <v>702</v>
      </c>
      <c r="E6" s="12">
        <f>E5</f>
        <v>1134</v>
      </c>
      <c r="F6" s="12">
        <v>188</v>
      </c>
      <c r="G6" s="12">
        <v>266</v>
      </c>
      <c r="H6" s="12">
        <f>(D6-F6)</f>
        <v>514</v>
      </c>
      <c r="I6" s="12">
        <f t="shared" si="0"/>
        <v>868</v>
      </c>
      <c r="J6" s="12">
        <f t="shared" si="1"/>
        <v>1382</v>
      </c>
      <c r="K6" s="12">
        <f t="shared" si="2"/>
        <v>13.82</v>
      </c>
      <c r="L6" s="96"/>
    </row>
    <row r="7" spans="1:12" s="17" customFormat="1" ht="14.25" customHeight="1" x14ac:dyDescent="0.25">
      <c r="A7" s="12" t="s">
        <v>66</v>
      </c>
      <c r="B7" s="12" t="s">
        <v>57</v>
      </c>
      <c r="C7" s="12" t="s">
        <v>46</v>
      </c>
      <c r="D7" s="12">
        <v>188</v>
      </c>
      <c r="E7" s="12">
        <v>266</v>
      </c>
      <c r="F7" s="12">
        <v>32</v>
      </c>
      <c r="G7" s="12">
        <v>164</v>
      </c>
      <c r="H7" s="12">
        <f>(D7-F7)</f>
        <v>156</v>
      </c>
      <c r="I7" s="12">
        <f t="shared" si="0"/>
        <v>102</v>
      </c>
      <c r="J7" s="12">
        <f t="shared" si="1"/>
        <v>258</v>
      </c>
      <c r="K7" s="12">
        <f t="shared" si="2"/>
        <v>2.58</v>
      </c>
      <c r="L7" s="96"/>
    </row>
    <row r="8" spans="1:12" s="17" customFormat="1" ht="14.25" customHeight="1" x14ac:dyDescent="0.25">
      <c r="A8" s="12" t="s">
        <v>77</v>
      </c>
      <c r="B8" s="12" t="s">
        <v>57</v>
      </c>
      <c r="C8" s="12" t="s">
        <v>47</v>
      </c>
      <c r="D8" s="12">
        <v>188</v>
      </c>
      <c r="E8" s="12">
        <v>266</v>
      </c>
      <c r="F8" s="12">
        <v>225</v>
      </c>
      <c r="G8" s="12">
        <v>50</v>
      </c>
      <c r="H8" s="12">
        <f>-(D8-F8)</f>
        <v>37</v>
      </c>
      <c r="I8" s="12">
        <f t="shared" si="0"/>
        <v>216</v>
      </c>
      <c r="J8" s="12">
        <f t="shared" si="1"/>
        <v>253</v>
      </c>
      <c r="K8" s="12">
        <f t="shared" si="2"/>
        <v>2.5299999999999998</v>
      </c>
      <c r="L8" s="96"/>
    </row>
    <row r="9" spans="1:12" s="17" customFormat="1" ht="14.25" customHeight="1" x14ac:dyDescent="0.25">
      <c r="A9" s="12" t="s">
        <v>73</v>
      </c>
      <c r="B9" s="12" t="s">
        <v>57</v>
      </c>
      <c r="C9" s="12" t="s">
        <v>26</v>
      </c>
      <c r="D9" s="12">
        <f>D8</f>
        <v>188</v>
      </c>
      <c r="E9" s="12">
        <f>E8</f>
        <v>266</v>
      </c>
      <c r="F9" s="12">
        <v>53</v>
      </c>
      <c r="G9" s="12">
        <v>467</v>
      </c>
      <c r="H9" s="12">
        <f>(D9-F9)</f>
        <v>135</v>
      </c>
      <c r="I9" s="12">
        <f>-(E9-G9)</f>
        <v>201</v>
      </c>
      <c r="J9" s="12">
        <f t="shared" si="1"/>
        <v>336</v>
      </c>
      <c r="K9" s="12">
        <f t="shared" si="2"/>
        <v>3.36</v>
      </c>
      <c r="L9" s="96"/>
    </row>
    <row r="10" spans="1:12" s="17" customFormat="1" ht="14.25" customHeight="1" x14ac:dyDescent="0.25">
      <c r="A10" s="12" t="s">
        <v>78</v>
      </c>
      <c r="B10" s="12" t="s">
        <v>22</v>
      </c>
      <c r="C10" s="12" t="s">
        <v>79</v>
      </c>
      <c r="D10" s="12">
        <f>F5</f>
        <v>894</v>
      </c>
      <c r="E10" s="12">
        <f>G5</f>
        <v>1134</v>
      </c>
      <c r="F10" s="12">
        <v>44</v>
      </c>
      <c r="G10" s="12">
        <v>695</v>
      </c>
      <c r="H10" s="12">
        <f>(D10-F10)</f>
        <v>850</v>
      </c>
      <c r="I10" s="12">
        <f t="shared" si="0"/>
        <v>439</v>
      </c>
      <c r="J10" s="12">
        <f>SUM(H10:I10)</f>
        <v>1289</v>
      </c>
      <c r="K10" s="12">
        <f t="shared" si="2"/>
        <v>12.89</v>
      </c>
      <c r="L10" s="96"/>
    </row>
    <row r="11" spans="1:12" s="17" customFormat="1" ht="14.25" customHeight="1" x14ac:dyDescent="0.25">
      <c r="A11" s="12" t="s">
        <v>80</v>
      </c>
      <c r="B11" s="12" t="s">
        <v>79</v>
      </c>
      <c r="C11" s="12" t="s">
        <v>81</v>
      </c>
      <c r="D11" s="12">
        <v>44</v>
      </c>
      <c r="E11" s="12">
        <v>695</v>
      </c>
      <c r="F11" s="12">
        <v>53</v>
      </c>
      <c r="G11" s="12">
        <v>467</v>
      </c>
      <c r="H11" s="12">
        <f>-(D11-F11)</f>
        <v>9</v>
      </c>
      <c r="I11" s="12">
        <f t="shared" si="0"/>
        <v>228</v>
      </c>
      <c r="J11" s="12">
        <f t="shared" si="1"/>
        <v>237</v>
      </c>
      <c r="K11" s="12">
        <f t="shared" si="2"/>
        <v>2.37</v>
      </c>
      <c r="L11" s="96"/>
    </row>
    <row r="12" spans="1:12" s="17" customFormat="1" ht="15.75" customHeight="1" x14ac:dyDescent="0.25">
      <c r="A12" s="12" t="s">
        <v>83</v>
      </c>
      <c r="B12" s="12" t="s">
        <v>46</v>
      </c>
      <c r="C12" s="12" t="s">
        <v>56</v>
      </c>
      <c r="D12" s="12">
        <f>F7</f>
        <v>32</v>
      </c>
      <c r="E12" s="12">
        <f>G7</f>
        <v>164</v>
      </c>
      <c r="F12" s="12">
        <v>350</v>
      </c>
      <c r="G12" s="12">
        <v>83</v>
      </c>
      <c r="H12" s="12">
        <f>-(D12-F12)</f>
        <v>318</v>
      </c>
      <c r="I12" s="12">
        <f>(E12-G12)</f>
        <v>81</v>
      </c>
      <c r="J12" s="12">
        <f t="shared" si="1"/>
        <v>399</v>
      </c>
      <c r="K12" s="12">
        <f t="shared" si="2"/>
        <v>3.99</v>
      </c>
      <c r="L12" s="96"/>
    </row>
    <row r="13" spans="1:12" s="17" customFormat="1" ht="15.75" customHeight="1" x14ac:dyDescent="0.25">
      <c r="A13" s="12" t="s">
        <v>82</v>
      </c>
      <c r="B13" s="12" t="s">
        <v>47</v>
      </c>
      <c r="C13" s="12" t="s">
        <v>56</v>
      </c>
      <c r="D13" s="12">
        <f>F8</f>
        <v>225</v>
      </c>
      <c r="E13" s="12">
        <f>G8</f>
        <v>50</v>
      </c>
      <c r="F13" s="12">
        <f>F12</f>
        <v>350</v>
      </c>
      <c r="G13" s="12">
        <f>G12</f>
        <v>83</v>
      </c>
      <c r="H13" s="12">
        <f>-(D13-F13)</f>
        <v>125</v>
      </c>
      <c r="I13" s="12">
        <f t="shared" ref="I13:I14" si="3">-(E13-G13)</f>
        <v>33</v>
      </c>
      <c r="J13" s="12">
        <f t="shared" si="1"/>
        <v>158</v>
      </c>
      <c r="K13" s="12">
        <f t="shared" si="2"/>
        <v>1.58</v>
      </c>
      <c r="L13" s="96"/>
    </row>
    <row r="14" spans="1:12" s="17" customFormat="1" ht="15.75" customHeight="1" x14ac:dyDescent="0.25">
      <c r="A14" s="12" t="s">
        <v>74</v>
      </c>
      <c r="B14" s="12" t="s">
        <v>56</v>
      </c>
      <c r="C14" s="12" t="s">
        <v>26</v>
      </c>
      <c r="D14" s="12">
        <v>350</v>
      </c>
      <c r="E14" s="12">
        <v>83</v>
      </c>
      <c r="F14" s="11">
        <v>53</v>
      </c>
      <c r="G14" s="11">
        <v>467</v>
      </c>
      <c r="H14" s="12">
        <f>(D14-F14)</f>
        <v>297</v>
      </c>
      <c r="I14" s="12">
        <f t="shared" si="3"/>
        <v>384</v>
      </c>
      <c r="J14" s="12">
        <f t="shared" si="1"/>
        <v>681</v>
      </c>
      <c r="K14" s="12">
        <f t="shared" si="2"/>
        <v>6.81</v>
      </c>
      <c r="L14" s="96"/>
    </row>
    <row r="15" spans="1:12" s="17" customFormat="1" ht="15.75" customHeight="1" x14ac:dyDescent="0.25">
      <c r="A15" s="12" t="s">
        <v>70</v>
      </c>
      <c r="B15" s="12" t="s">
        <v>84</v>
      </c>
      <c r="C15" s="12" t="s">
        <v>26</v>
      </c>
      <c r="D15" s="12">
        <f>D4</f>
        <v>370</v>
      </c>
      <c r="E15" s="12">
        <f>E4</f>
        <v>863</v>
      </c>
      <c r="F15" s="11">
        <v>53</v>
      </c>
      <c r="G15" s="11">
        <v>467</v>
      </c>
      <c r="H15" s="12">
        <f>(D15-F15)</f>
        <v>317</v>
      </c>
      <c r="I15" s="12">
        <f>(E15-G15)</f>
        <v>396</v>
      </c>
      <c r="J15" s="12">
        <f>SUM(H15:I15)</f>
        <v>713</v>
      </c>
      <c r="K15" s="12">
        <f>J15/100</f>
        <v>7.13</v>
      </c>
      <c r="L15" s="96"/>
    </row>
    <row r="16" spans="1:12" s="17" customFormat="1" ht="47.25" x14ac:dyDescent="0.25">
      <c r="A16" s="12" t="s">
        <v>49</v>
      </c>
      <c r="B16" s="12" t="s">
        <v>26</v>
      </c>
      <c r="C16" s="12" t="s">
        <v>42</v>
      </c>
      <c r="D16" s="11">
        <v>53</v>
      </c>
      <c r="E16" s="11">
        <v>467</v>
      </c>
      <c r="F16" s="12">
        <v>370</v>
      </c>
      <c r="G16" s="12">
        <v>512</v>
      </c>
      <c r="H16" s="12">
        <f>-(D16-F16)</f>
        <v>317</v>
      </c>
      <c r="I16" s="12">
        <f>-(E16-G16)</f>
        <v>45</v>
      </c>
      <c r="J16" s="12">
        <f t="shared" si="1"/>
        <v>362</v>
      </c>
      <c r="K16" s="12">
        <f t="shared" si="2"/>
        <v>3.62</v>
      </c>
      <c r="L16" s="78"/>
    </row>
    <row r="19" spans="1:9" ht="44.25" customHeight="1" x14ac:dyDescent="0.25">
      <c r="A19" s="56" t="s">
        <v>16</v>
      </c>
      <c r="B19" s="74" t="s">
        <v>38</v>
      </c>
      <c r="C19" s="74"/>
      <c r="D19" s="74"/>
      <c r="E19" s="74"/>
      <c r="F19" s="57" t="s">
        <v>86</v>
      </c>
      <c r="G19" s="57" t="s">
        <v>91</v>
      </c>
      <c r="H19" s="97"/>
      <c r="I19" s="74" t="s">
        <v>52</v>
      </c>
    </row>
    <row r="20" spans="1:9" x14ac:dyDescent="0.25">
      <c r="A20" s="56"/>
      <c r="B20" s="5" t="s">
        <v>88</v>
      </c>
      <c r="C20" s="26" t="s">
        <v>39</v>
      </c>
      <c r="D20" s="56" t="s">
        <v>40</v>
      </c>
      <c r="E20" s="56"/>
      <c r="F20" s="58"/>
      <c r="G20" s="30" t="s">
        <v>39</v>
      </c>
      <c r="H20" s="30" t="s">
        <v>90</v>
      </c>
      <c r="I20" s="74"/>
    </row>
    <row r="21" spans="1:9" x14ac:dyDescent="0.25">
      <c r="A21" s="30" t="s">
        <v>19</v>
      </c>
      <c r="B21" s="30">
        <v>30</v>
      </c>
      <c r="C21" s="77">
        <f>SUM(B21:B34)</f>
        <v>1465</v>
      </c>
      <c r="D21" s="30">
        <f>B21</f>
        <v>30</v>
      </c>
      <c r="E21" s="28" t="s">
        <v>41</v>
      </c>
      <c r="F21" s="77">
        <f>SUM(D21:D34)</f>
        <v>1465</v>
      </c>
      <c r="G21" s="30">
        <f>C41</f>
        <v>1</v>
      </c>
      <c r="H21" s="30">
        <v>1</v>
      </c>
      <c r="I21" s="31">
        <f>D40</f>
        <v>2.0699999999999998</v>
      </c>
    </row>
    <row r="22" spans="1:9" ht="94.5" x14ac:dyDescent="0.25">
      <c r="A22" s="30" t="s">
        <v>60</v>
      </c>
      <c r="B22" s="30">
        <v>150</v>
      </c>
      <c r="C22" s="96"/>
      <c r="D22" s="30">
        <f t="shared" ref="D22:D34" si="4">B22</f>
        <v>150</v>
      </c>
      <c r="E22" s="28" t="s">
        <v>41</v>
      </c>
      <c r="F22" s="96"/>
      <c r="G22" s="30">
        <f>C42</f>
        <v>1</v>
      </c>
      <c r="H22" s="30">
        <v>1</v>
      </c>
      <c r="I22" s="31">
        <f t="shared" ref="I22:I34" si="5">D41</f>
        <v>6.03</v>
      </c>
    </row>
    <row r="23" spans="1:9" x14ac:dyDescent="0.25">
      <c r="A23" s="30" t="s">
        <v>20</v>
      </c>
      <c r="B23" s="30">
        <v>120</v>
      </c>
      <c r="C23" s="96"/>
      <c r="D23" s="30">
        <f t="shared" si="4"/>
        <v>120</v>
      </c>
      <c r="E23" s="28" t="s">
        <v>41</v>
      </c>
      <c r="F23" s="96"/>
      <c r="G23" s="30">
        <f>C43</f>
        <v>1</v>
      </c>
      <c r="H23" s="30">
        <v>1</v>
      </c>
      <c r="I23" s="31">
        <f t="shared" si="5"/>
        <v>1.92</v>
      </c>
    </row>
    <row r="24" spans="1:9" ht="78.75" x14ac:dyDescent="0.25">
      <c r="A24" s="30" t="s">
        <v>62</v>
      </c>
      <c r="B24" s="30">
        <v>250</v>
      </c>
      <c r="C24" s="96"/>
      <c r="D24" s="30">
        <f t="shared" si="4"/>
        <v>250</v>
      </c>
      <c r="E24" s="28" t="s">
        <v>41</v>
      </c>
      <c r="F24" s="96"/>
      <c r="G24" s="30">
        <v>1</v>
      </c>
      <c r="H24" s="30">
        <v>1</v>
      </c>
      <c r="I24" s="31">
        <f t="shared" si="5"/>
        <v>13.82</v>
      </c>
    </row>
    <row r="25" spans="1:9" ht="31.5" x14ac:dyDescent="0.25">
      <c r="A25" s="30" t="s">
        <v>72</v>
      </c>
      <c r="B25" s="30">
        <v>40</v>
      </c>
      <c r="C25" s="96"/>
      <c r="D25" s="30">
        <f t="shared" si="4"/>
        <v>40</v>
      </c>
      <c r="E25" s="28" t="s">
        <v>41</v>
      </c>
      <c r="F25" s="96"/>
      <c r="G25" s="30">
        <v>1</v>
      </c>
      <c r="H25" s="30">
        <v>1</v>
      </c>
      <c r="I25" s="31">
        <f t="shared" si="5"/>
        <v>2.58</v>
      </c>
    </row>
    <row r="26" spans="1:9" ht="31.5" x14ac:dyDescent="0.25">
      <c r="A26" s="30" t="s">
        <v>77</v>
      </c>
      <c r="B26" s="30">
        <v>30</v>
      </c>
      <c r="C26" s="96"/>
      <c r="D26" s="30">
        <f t="shared" si="4"/>
        <v>30</v>
      </c>
      <c r="E26" s="28" t="s">
        <v>41</v>
      </c>
      <c r="F26" s="96"/>
      <c r="G26" s="30">
        <v>1</v>
      </c>
      <c r="H26" s="30">
        <v>1</v>
      </c>
      <c r="I26" s="31">
        <f t="shared" si="5"/>
        <v>2.5299999999999998</v>
      </c>
    </row>
    <row r="27" spans="1:9" x14ac:dyDescent="0.25">
      <c r="A27" s="30" t="s">
        <v>73</v>
      </c>
      <c r="B27" s="30">
        <v>125</v>
      </c>
      <c r="C27" s="96"/>
      <c r="D27" s="30">
        <f t="shared" si="4"/>
        <v>125</v>
      </c>
      <c r="E27" s="28" t="s">
        <v>41</v>
      </c>
      <c r="F27" s="96"/>
      <c r="G27" s="30">
        <v>1</v>
      </c>
      <c r="H27" s="30">
        <v>1</v>
      </c>
      <c r="I27" s="31">
        <f t="shared" si="5"/>
        <v>3.36</v>
      </c>
    </row>
    <row r="28" spans="1:9" x14ac:dyDescent="0.25">
      <c r="A28" s="30" t="s">
        <v>23</v>
      </c>
      <c r="B28" s="30">
        <v>160</v>
      </c>
      <c r="C28" s="96"/>
      <c r="D28" s="30">
        <f t="shared" si="4"/>
        <v>160</v>
      </c>
      <c r="E28" s="28" t="s">
        <v>41</v>
      </c>
      <c r="F28" s="96"/>
      <c r="G28" s="30">
        <f>C44</f>
        <v>1</v>
      </c>
      <c r="H28" s="30">
        <v>1</v>
      </c>
      <c r="I28" s="31">
        <f t="shared" si="5"/>
        <v>12.89</v>
      </c>
    </row>
    <row r="29" spans="1:9" x14ac:dyDescent="0.25">
      <c r="A29" s="30" t="s">
        <v>80</v>
      </c>
      <c r="B29" s="30">
        <v>120</v>
      </c>
      <c r="C29" s="96"/>
      <c r="D29" s="30">
        <f t="shared" si="4"/>
        <v>120</v>
      </c>
      <c r="E29" s="28" t="s">
        <v>41</v>
      </c>
      <c r="F29" s="96"/>
      <c r="G29" s="30">
        <f>C45</f>
        <v>1</v>
      </c>
      <c r="H29" s="30">
        <v>1</v>
      </c>
      <c r="I29" s="31">
        <f t="shared" si="5"/>
        <v>2.37</v>
      </c>
    </row>
    <row r="30" spans="1:9" ht="31.5" x14ac:dyDescent="0.25">
      <c r="A30" s="30" t="s">
        <v>83</v>
      </c>
      <c r="B30" s="30">
        <v>40</v>
      </c>
      <c r="C30" s="96"/>
      <c r="D30" s="30">
        <f t="shared" si="4"/>
        <v>40</v>
      </c>
      <c r="E30" s="28" t="s">
        <v>41</v>
      </c>
      <c r="F30" s="96"/>
      <c r="G30" s="30">
        <f>C46</f>
        <v>1</v>
      </c>
      <c r="H30" s="30">
        <v>1</v>
      </c>
      <c r="I30" s="31">
        <f t="shared" si="5"/>
        <v>3.99</v>
      </c>
    </row>
    <row r="31" spans="1:9" ht="31.5" x14ac:dyDescent="0.25">
      <c r="A31" s="30" t="s">
        <v>82</v>
      </c>
      <c r="B31" s="30">
        <v>30</v>
      </c>
      <c r="C31" s="96"/>
      <c r="D31" s="30">
        <f t="shared" si="4"/>
        <v>30</v>
      </c>
      <c r="E31" s="28" t="s">
        <v>41</v>
      </c>
      <c r="F31" s="96"/>
      <c r="G31" s="30">
        <f>C47</f>
        <v>1</v>
      </c>
      <c r="H31" s="30">
        <v>1</v>
      </c>
      <c r="I31" s="31">
        <f t="shared" si="5"/>
        <v>1.58</v>
      </c>
    </row>
    <row r="32" spans="1:9" ht="47.25" x14ac:dyDescent="0.25">
      <c r="A32" s="30" t="s">
        <v>85</v>
      </c>
      <c r="B32" s="30">
        <v>160</v>
      </c>
      <c r="C32" s="96"/>
      <c r="D32" s="30">
        <f t="shared" si="4"/>
        <v>160</v>
      </c>
      <c r="E32" s="28" t="s">
        <v>41</v>
      </c>
      <c r="F32" s="96"/>
      <c r="G32" s="30">
        <f t="shared" ref="G32" si="6">C49</f>
        <v>1</v>
      </c>
      <c r="H32" s="30">
        <v>1</v>
      </c>
      <c r="I32" s="31">
        <f t="shared" si="5"/>
        <v>6.81</v>
      </c>
    </row>
    <row r="33" spans="1:9" x14ac:dyDescent="0.25">
      <c r="A33" s="30" t="s">
        <v>70</v>
      </c>
      <c r="B33" s="27">
        <v>90</v>
      </c>
      <c r="C33" s="96"/>
      <c r="D33" s="30">
        <f t="shared" si="4"/>
        <v>90</v>
      </c>
      <c r="E33" s="28" t="s">
        <v>41</v>
      </c>
      <c r="F33" s="96"/>
      <c r="G33" s="30">
        <v>1</v>
      </c>
      <c r="H33" s="30">
        <v>1</v>
      </c>
      <c r="I33" s="31">
        <f t="shared" si="5"/>
        <v>7.13</v>
      </c>
    </row>
    <row r="34" spans="1:9" x14ac:dyDescent="0.25">
      <c r="A34" s="30" t="s">
        <v>49</v>
      </c>
      <c r="B34" s="27">
        <v>120</v>
      </c>
      <c r="C34" s="78"/>
      <c r="D34" s="30">
        <f t="shared" si="4"/>
        <v>120</v>
      </c>
      <c r="E34" s="28" t="s">
        <v>41</v>
      </c>
      <c r="F34" s="96"/>
      <c r="G34" s="30">
        <v>2</v>
      </c>
      <c r="H34" s="30">
        <v>2</v>
      </c>
      <c r="I34" s="31">
        <f t="shared" si="5"/>
        <v>7.24</v>
      </c>
    </row>
    <row r="35" spans="1:9" x14ac:dyDescent="0.25">
      <c r="A35" s="50" t="s">
        <v>53</v>
      </c>
      <c r="B35" s="50"/>
      <c r="C35" s="50"/>
      <c r="D35" s="88"/>
      <c r="E35" s="50"/>
      <c r="F35" s="50"/>
      <c r="G35" s="50"/>
      <c r="H35" s="50"/>
      <c r="I35" s="1">
        <f>D54</f>
        <v>74.319999999999993</v>
      </c>
    </row>
    <row r="36" spans="1:9" x14ac:dyDescent="0.25">
      <c r="A36" s="21"/>
      <c r="B36" s="21"/>
      <c r="C36" s="21"/>
      <c r="D36" s="21"/>
      <c r="E36" s="21"/>
      <c r="F36" s="21"/>
      <c r="G36" s="21"/>
      <c r="H36" s="21"/>
      <c r="I36" s="7"/>
    </row>
    <row r="37" spans="1:9" x14ac:dyDescent="0.25">
      <c r="A37" s="21"/>
      <c r="B37" s="21"/>
      <c r="C37" s="21"/>
      <c r="D37" s="21"/>
      <c r="E37" s="21"/>
      <c r="F37" s="21"/>
      <c r="G37" s="21"/>
      <c r="H37" s="21"/>
      <c r="I37" s="7"/>
    </row>
    <row r="38" spans="1:9" x14ac:dyDescent="0.25">
      <c r="A38" s="74" t="s">
        <v>16</v>
      </c>
      <c r="B38" s="74" t="s">
        <v>54</v>
      </c>
      <c r="C38" s="74" t="s">
        <v>51</v>
      </c>
      <c r="D38" s="74" t="s">
        <v>52</v>
      </c>
    </row>
    <row r="39" spans="1:9" x14ac:dyDescent="0.25">
      <c r="A39" s="74"/>
      <c r="B39" s="74"/>
      <c r="C39" s="74"/>
      <c r="D39" s="74"/>
    </row>
    <row r="40" spans="1:9" x14ac:dyDescent="0.25">
      <c r="A40" s="12" t="s">
        <v>19</v>
      </c>
      <c r="B40" s="11">
        <f t="shared" ref="B40:B52" si="7">K3</f>
        <v>2.0699999999999998</v>
      </c>
      <c r="C40" s="11">
        <v>1</v>
      </c>
      <c r="D40" s="11">
        <f>B40*C40</f>
        <v>2.0699999999999998</v>
      </c>
    </row>
    <row r="41" spans="1:9" ht="94.5" x14ac:dyDescent="0.25">
      <c r="A41" s="12" t="s">
        <v>60</v>
      </c>
      <c r="B41" s="11">
        <f t="shared" si="7"/>
        <v>6.03</v>
      </c>
      <c r="C41" s="11">
        <v>1</v>
      </c>
      <c r="D41" s="11">
        <f t="shared" ref="D41:D53" si="8">B41*C41</f>
        <v>6.03</v>
      </c>
    </row>
    <row r="42" spans="1:9" x14ac:dyDescent="0.25">
      <c r="A42" s="12" t="s">
        <v>20</v>
      </c>
      <c r="B42" s="11">
        <f t="shared" si="7"/>
        <v>1.92</v>
      </c>
      <c r="C42" s="11">
        <v>1</v>
      </c>
      <c r="D42" s="11">
        <f t="shared" si="8"/>
        <v>1.92</v>
      </c>
    </row>
    <row r="43" spans="1:9" ht="78.75" x14ac:dyDescent="0.25">
      <c r="A43" s="12" t="s">
        <v>62</v>
      </c>
      <c r="B43" s="11">
        <f t="shared" si="7"/>
        <v>13.82</v>
      </c>
      <c r="C43" s="11">
        <v>1</v>
      </c>
      <c r="D43" s="11">
        <f t="shared" si="8"/>
        <v>13.82</v>
      </c>
    </row>
    <row r="44" spans="1:9" ht="31.5" x14ac:dyDescent="0.25">
      <c r="A44" s="12" t="s">
        <v>72</v>
      </c>
      <c r="B44" s="11">
        <f t="shared" si="7"/>
        <v>2.58</v>
      </c>
      <c r="C44" s="11">
        <v>1</v>
      </c>
      <c r="D44" s="11">
        <f t="shared" si="8"/>
        <v>2.58</v>
      </c>
    </row>
    <row r="45" spans="1:9" ht="31.5" x14ac:dyDescent="0.25">
      <c r="A45" s="12" t="s">
        <v>77</v>
      </c>
      <c r="B45" s="11">
        <f t="shared" si="7"/>
        <v>2.5299999999999998</v>
      </c>
      <c r="C45" s="11">
        <v>1</v>
      </c>
      <c r="D45" s="11">
        <f t="shared" si="8"/>
        <v>2.5299999999999998</v>
      </c>
    </row>
    <row r="46" spans="1:9" x14ac:dyDescent="0.25">
      <c r="A46" s="12" t="s">
        <v>73</v>
      </c>
      <c r="B46" s="11">
        <f t="shared" si="7"/>
        <v>3.36</v>
      </c>
      <c r="C46" s="11">
        <v>1</v>
      </c>
      <c r="D46" s="11">
        <f t="shared" si="8"/>
        <v>3.36</v>
      </c>
    </row>
    <row r="47" spans="1:9" x14ac:dyDescent="0.25">
      <c r="A47" s="12" t="s">
        <v>23</v>
      </c>
      <c r="B47" s="11">
        <f t="shared" si="7"/>
        <v>12.89</v>
      </c>
      <c r="C47" s="11">
        <v>1</v>
      </c>
      <c r="D47" s="11">
        <f t="shared" si="8"/>
        <v>12.89</v>
      </c>
    </row>
    <row r="48" spans="1:9" x14ac:dyDescent="0.25">
      <c r="A48" s="12" t="s">
        <v>80</v>
      </c>
      <c r="B48" s="11">
        <f t="shared" si="7"/>
        <v>2.37</v>
      </c>
      <c r="C48" s="11">
        <v>1</v>
      </c>
      <c r="D48" s="11">
        <f t="shared" si="8"/>
        <v>2.37</v>
      </c>
    </row>
    <row r="49" spans="1:39" ht="31.5" x14ac:dyDescent="0.25">
      <c r="A49" s="12" t="s">
        <v>83</v>
      </c>
      <c r="B49" s="11">
        <f t="shared" si="7"/>
        <v>3.99</v>
      </c>
      <c r="C49" s="11">
        <v>1</v>
      </c>
      <c r="D49" s="11">
        <f t="shared" si="8"/>
        <v>3.99</v>
      </c>
    </row>
    <row r="50" spans="1:39" ht="31.5" x14ac:dyDescent="0.25">
      <c r="A50" s="12" t="s">
        <v>82</v>
      </c>
      <c r="B50" s="11">
        <f t="shared" si="7"/>
        <v>1.58</v>
      </c>
      <c r="C50" s="11">
        <v>1</v>
      </c>
      <c r="D50" s="11">
        <f t="shared" si="8"/>
        <v>1.58</v>
      </c>
    </row>
    <row r="51" spans="1:39" ht="47.25" x14ac:dyDescent="0.25">
      <c r="A51" s="12" t="s">
        <v>85</v>
      </c>
      <c r="B51" s="11">
        <f t="shared" si="7"/>
        <v>6.81</v>
      </c>
      <c r="C51" s="11">
        <v>1</v>
      </c>
      <c r="D51" s="11">
        <f t="shared" si="8"/>
        <v>6.81</v>
      </c>
    </row>
    <row r="52" spans="1:39" x14ac:dyDescent="0.25">
      <c r="A52" s="12" t="s">
        <v>70</v>
      </c>
      <c r="B52" s="11">
        <f t="shared" si="7"/>
        <v>7.13</v>
      </c>
      <c r="C52" s="11">
        <v>1</v>
      </c>
      <c r="D52" s="11">
        <f t="shared" si="8"/>
        <v>7.13</v>
      </c>
    </row>
    <row r="53" spans="1:39" x14ac:dyDescent="0.25">
      <c r="A53" s="12" t="s">
        <v>49</v>
      </c>
      <c r="B53" s="11">
        <f t="shared" ref="B53" si="9">K16</f>
        <v>3.62</v>
      </c>
      <c r="C53" s="11">
        <v>2</v>
      </c>
      <c r="D53" s="11">
        <f t="shared" si="8"/>
        <v>7.24</v>
      </c>
    </row>
    <row r="54" spans="1:39" x14ac:dyDescent="0.25">
      <c r="A54" s="85" t="s">
        <v>53</v>
      </c>
      <c r="B54" s="86"/>
      <c r="C54" s="87"/>
      <c r="D54" s="20">
        <f>SUM(D40:D53)</f>
        <v>74.319999999999993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x14ac:dyDescent="0.25">
      <c r="M55" s="7"/>
      <c r="N55" s="91"/>
      <c r="O55" s="91"/>
      <c r="P55" s="75"/>
      <c r="Q55" s="75"/>
      <c r="R55" s="75"/>
      <c r="S55" s="75"/>
      <c r="T55" s="94"/>
      <c r="U55" s="94"/>
      <c r="V55" s="7"/>
      <c r="W55" s="7"/>
      <c r="AD55" s="7"/>
      <c r="AE55" s="47"/>
      <c r="AF55" s="47"/>
      <c r="AG55" s="47"/>
      <c r="AH55" s="47"/>
      <c r="AI55" s="47"/>
      <c r="AJ55" s="47"/>
      <c r="AK55" s="47"/>
      <c r="AL55" s="7"/>
      <c r="AM55" s="7"/>
    </row>
    <row r="56" spans="1:39" x14ac:dyDescent="0.25">
      <c r="M56" s="7"/>
      <c r="N56" s="91"/>
      <c r="O56" s="91"/>
      <c r="P56" s="7"/>
      <c r="Q56" s="7"/>
      <c r="R56" s="21"/>
      <c r="S56" s="21"/>
      <c r="T56" s="94"/>
      <c r="U56" s="94"/>
      <c r="V56" s="7"/>
      <c r="W56" s="7"/>
      <c r="AD56" s="7"/>
      <c r="AE56" s="7"/>
      <c r="AF56" s="7"/>
      <c r="AG56" s="7"/>
      <c r="AH56" s="7"/>
      <c r="AI56" s="7"/>
      <c r="AJ56" s="76"/>
      <c r="AK56" s="7"/>
      <c r="AL56" s="7"/>
      <c r="AM56" s="7"/>
    </row>
    <row r="57" spans="1:39" x14ac:dyDescent="0.25">
      <c r="M57" s="7"/>
      <c r="N57" s="75"/>
      <c r="O57" s="75"/>
      <c r="P57" s="49"/>
      <c r="Q57" s="49"/>
      <c r="R57" s="7"/>
      <c r="S57" s="48"/>
      <c r="T57" s="95"/>
      <c r="U57" s="95"/>
      <c r="V57" s="7"/>
      <c r="W57" s="7"/>
      <c r="AD57" s="7"/>
      <c r="AE57" s="7"/>
      <c r="AF57" s="7"/>
      <c r="AG57" s="7"/>
      <c r="AH57" s="7"/>
      <c r="AI57" s="7"/>
      <c r="AJ57" s="76"/>
      <c r="AK57" s="7"/>
      <c r="AL57" s="7"/>
      <c r="AM57" s="7"/>
    </row>
    <row r="58" spans="1:39" x14ac:dyDescent="0.25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AD58" s="7"/>
      <c r="AE58" s="7"/>
      <c r="AF58" s="7"/>
      <c r="AG58" s="7"/>
      <c r="AH58" s="7"/>
      <c r="AI58" s="7"/>
      <c r="AJ58" s="76"/>
      <c r="AK58" s="7"/>
      <c r="AL58" s="7"/>
      <c r="AM58" s="7"/>
    </row>
    <row r="59" spans="1:39" x14ac:dyDescent="0.25">
      <c r="M59" s="7"/>
      <c r="N59" s="91"/>
      <c r="O59" s="80"/>
      <c r="P59" s="80"/>
      <c r="Q59" s="7"/>
      <c r="R59" s="7"/>
      <c r="S59" s="7"/>
      <c r="T59" s="7"/>
      <c r="U59" s="7"/>
      <c r="V59" s="7"/>
      <c r="W59" s="7"/>
      <c r="AD59" s="7"/>
      <c r="AE59" s="7"/>
      <c r="AF59" s="7"/>
      <c r="AG59" s="7"/>
      <c r="AH59" s="7"/>
      <c r="AI59" s="7"/>
      <c r="AJ59" s="76"/>
      <c r="AK59" s="7"/>
      <c r="AL59" s="7"/>
      <c r="AM59" s="7"/>
    </row>
    <row r="60" spans="1:39" x14ac:dyDescent="0.25">
      <c r="M60" s="7"/>
      <c r="N60" s="91"/>
      <c r="O60" s="80"/>
      <c r="P60" s="80"/>
      <c r="Q60" s="7"/>
      <c r="R60" s="7"/>
      <c r="S60" s="7"/>
      <c r="T60" s="7"/>
      <c r="U60" s="7"/>
      <c r="V60" s="7"/>
      <c r="W60" s="7"/>
      <c r="AD60" s="7"/>
      <c r="AE60" s="7"/>
      <c r="AF60" s="7"/>
      <c r="AG60" s="7"/>
      <c r="AH60" s="7"/>
      <c r="AI60" s="7"/>
      <c r="AJ60" s="76"/>
      <c r="AK60" s="7"/>
      <c r="AL60" s="7"/>
      <c r="AM60" s="7"/>
    </row>
    <row r="61" spans="1:39" x14ac:dyDescent="0.25"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AD61" s="7"/>
      <c r="AE61" s="7"/>
      <c r="AF61" s="7"/>
      <c r="AG61" s="7"/>
      <c r="AH61" s="7"/>
      <c r="AI61" s="7"/>
      <c r="AJ61" s="76"/>
      <c r="AK61" s="7"/>
      <c r="AL61" s="7"/>
      <c r="AM61" s="7"/>
    </row>
    <row r="62" spans="1:39" x14ac:dyDescent="0.25"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AD62" s="7"/>
      <c r="AE62" s="7"/>
      <c r="AF62" s="7"/>
      <c r="AG62" s="7"/>
      <c r="AH62" s="7"/>
      <c r="AI62" s="7"/>
      <c r="AJ62" s="76"/>
      <c r="AK62" s="7"/>
      <c r="AL62" s="7"/>
      <c r="AM62" s="7"/>
    </row>
    <row r="63" spans="1:39" x14ac:dyDescent="0.25"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AD63" s="7"/>
      <c r="AE63" s="7"/>
      <c r="AF63" s="7"/>
      <c r="AG63" s="7"/>
      <c r="AH63" s="7"/>
      <c r="AI63" s="7"/>
      <c r="AJ63" s="76"/>
      <c r="AK63" s="7"/>
      <c r="AL63" s="7"/>
      <c r="AM63" s="7"/>
    </row>
    <row r="64" spans="1:39" x14ac:dyDescent="0.25"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AD64" s="7"/>
      <c r="AE64" s="7"/>
      <c r="AF64" s="7"/>
      <c r="AG64" s="7"/>
      <c r="AH64" s="7"/>
      <c r="AI64" s="7"/>
      <c r="AJ64" s="76"/>
      <c r="AK64" s="7"/>
      <c r="AL64" s="7"/>
      <c r="AM64" s="7"/>
    </row>
    <row r="65" spans="13:39" x14ac:dyDescent="0.25"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AD65" s="7"/>
      <c r="AE65" s="7"/>
      <c r="AF65" s="7"/>
      <c r="AG65" s="7"/>
      <c r="AH65" s="7"/>
      <c r="AI65" s="7"/>
      <c r="AJ65" s="76"/>
      <c r="AK65" s="7"/>
      <c r="AL65" s="7"/>
      <c r="AM65" s="7"/>
    </row>
    <row r="66" spans="13:39" x14ac:dyDescent="0.25"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AD66" s="7"/>
      <c r="AE66" s="7"/>
      <c r="AF66" s="7"/>
      <c r="AG66" s="7"/>
      <c r="AH66" s="7"/>
      <c r="AI66" s="7"/>
      <c r="AJ66" s="76"/>
      <c r="AK66" s="7"/>
      <c r="AL66" s="7"/>
      <c r="AM66" s="7"/>
    </row>
    <row r="67" spans="13:39" x14ac:dyDescent="0.25"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AD67" s="7"/>
      <c r="AE67" s="7"/>
      <c r="AF67" s="7"/>
      <c r="AG67" s="7"/>
      <c r="AH67" s="7"/>
      <c r="AI67" s="7"/>
      <c r="AJ67" s="76"/>
      <c r="AK67" s="7"/>
      <c r="AL67" s="7"/>
      <c r="AM67" s="7"/>
    </row>
    <row r="68" spans="13:39" x14ac:dyDescent="0.25">
      <c r="AD68" s="7"/>
      <c r="AE68" s="7"/>
      <c r="AF68" s="7"/>
      <c r="AG68" s="7"/>
      <c r="AH68" s="7"/>
      <c r="AI68" s="7"/>
      <c r="AJ68" s="76"/>
      <c r="AK68" s="7"/>
      <c r="AL68" s="7"/>
      <c r="AM68" s="7"/>
    </row>
    <row r="69" spans="13:39" x14ac:dyDescent="0.25">
      <c r="AD69" s="7"/>
      <c r="AE69" s="7"/>
      <c r="AF69" s="7"/>
      <c r="AG69" s="7"/>
      <c r="AH69" s="7"/>
      <c r="AI69" s="7"/>
      <c r="AJ69" s="76"/>
      <c r="AK69" s="7"/>
      <c r="AL69" s="7"/>
      <c r="AM69" s="7"/>
    </row>
    <row r="70" spans="13:39" x14ac:dyDescent="0.25">
      <c r="AD70" s="7"/>
      <c r="AE70" s="75"/>
      <c r="AF70" s="75"/>
      <c r="AG70" s="75"/>
      <c r="AH70" s="75"/>
      <c r="AI70" s="75"/>
      <c r="AJ70" s="75"/>
      <c r="AK70" s="7"/>
      <c r="AL70" s="7"/>
      <c r="AM70" s="7"/>
    </row>
    <row r="71" spans="13:39" x14ac:dyDescent="0.25"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3:39" x14ac:dyDescent="0.25">
      <c r="AD72" s="7"/>
      <c r="AE72" s="7"/>
      <c r="AF72" s="7"/>
      <c r="AG72" s="7"/>
      <c r="AH72" s="7"/>
      <c r="AI72" s="7"/>
      <c r="AJ72" s="7"/>
      <c r="AK72" s="7"/>
      <c r="AL72" s="7"/>
      <c r="AM72" s="7"/>
    </row>
  </sheetData>
  <mergeCells count="31">
    <mergeCell ref="AJ56:AJ69"/>
    <mergeCell ref="AE70:AJ70"/>
    <mergeCell ref="J1:K1"/>
    <mergeCell ref="L1:L2"/>
    <mergeCell ref="A1:A2"/>
    <mergeCell ref="B1:B2"/>
    <mergeCell ref="C1:C2"/>
    <mergeCell ref="D1:I1"/>
    <mergeCell ref="A54:C54"/>
    <mergeCell ref="L3:L16"/>
    <mergeCell ref="A19:A20"/>
    <mergeCell ref="B19:E19"/>
    <mergeCell ref="F19:F20"/>
    <mergeCell ref="D20:E20"/>
    <mergeCell ref="A38:A39"/>
    <mergeCell ref="B38:B39"/>
    <mergeCell ref="I19:I20"/>
    <mergeCell ref="A35:H35"/>
    <mergeCell ref="F21:F34"/>
    <mergeCell ref="G19:H19"/>
    <mergeCell ref="C21:C34"/>
    <mergeCell ref="T55:U56"/>
    <mergeCell ref="N57:O57"/>
    <mergeCell ref="T57:U57"/>
    <mergeCell ref="C38:C39"/>
    <mergeCell ref="D38:D39"/>
    <mergeCell ref="N59:N60"/>
    <mergeCell ref="O59:P60"/>
    <mergeCell ref="N55:O56"/>
    <mergeCell ref="P55:Q55"/>
    <mergeCell ref="R55:S5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7891-75BE-421A-A641-7D7D5898B09A}">
  <dimension ref="A1:L25"/>
  <sheetViews>
    <sheetView zoomScale="60" zoomScaleNormal="60" workbookViewId="0">
      <selection activeCell="A18" sqref="A18:D25"/>
    </sheetView>
  </sheetViews>
  <sheetFormatPr defaultRowHeight="15" x14ac:dyDescent="0.25"/>
  <cols>
    <col min="1" max="1" width="28.42578125" customWidth="1"/>
    <col min="2" max="2" width="35" customWidth="1"/>
    <col min="3" max="3" width="24.140625" customWidth="1"/>
  </cols>
  <sheetData>
    <row r="1" spans="1:12" ht="15.75" x14ac:dyDescent="0.25">
      <c r="A1" s="56" t="s">
        <v>16</v>
      </c>
      <c r="B1" s="56" t="s">
        <v>17</v>
      </c>
      <c r="C1" s="56" t="s">
        <v>18</v>
      </c>
      <c r="D1" s="56" t="s">
        <v>27</v>
      </c>
      <c r="E1" s="56"/>
      <c r="F1" s="56"/>
      <c r="G1" s="56"/>
      <c r="H1" s="56"/>
      <c r="I1" s="56"/>
      <c r="J1" s="74" t="s">
        <v>34</v>
      </c>
      <c r="K1" s="74"/>
      <c r="L1" s="77" t="s">
        <v>44</v>
      </c>
    </row>
    <row r="2" spans="1:12" ht="15.75" x14ac:dyDescent="0.25">
      <c r="A2" s="56"/>
      <c r="B2" s="56"/>
      <c r="C2" s="56"/>
      <c r="D2" s="36" t="s">
        <v>28</v>
      </c>
      <c r="E2" s="36" t="s">
        <v>29</v>
      </c>
      <c r="F2" s="36" t="s">
        <v>30</v>
      </c>
      <c r="G2" s="36" t="s">
        <v>31</v>
      </c>
      <c r="H2" s="36" t="s">
        <v>32</v>
      </c>
      <c r="I2" s="36" t="s">
        <v>33</v>
      </c>
      <c r="J2" s="36" t="s">
        <v>35</v>
      </c>
      <c r="K2" s="36" t="s">
        <v>36</v>
      </c>
      <c r="L2" s="78"/>
    </row>
    <row r="3" spans="1:12" ht="15.75" x14ac:dyDescent="0.25">
      <c r="A3" s="27" t="s">
        <v>19</v>
      </c>
      <c r="B3" s="27" t="s">
        <v>55</v>
      </c>
      <c r="C3" s="27" t="s">
        <v>21</v>
      </c>
      <c r="D3" s="43">
        <v>228</v>
      </c>
      <c r="E3" s="43">
        <v>932</v>
      </c>
      <c r="F3" s="43">
        <v>702</v>
      </c>
      <c r="G3" s="43">
        <v>1134</v>
      </c>
      <c r="H3" s="27">
        <f>-(D3-F3)</f>
        <v>474</v>
      </c>
      <c r="I3" s="27">
        <f>-(E3-G3)</f>
        <v>202</v>
      </c>
      <c r="J3" s="27">
        <f>SUM(H3:I3)</f>
        <v>676</v>
      </c>
      <c r="K3" s="27">
        <f t="shared" ref="K3:K7" si="0">J3/100</f>
        <v>6.76</v>
      </c>
      <c r="L3" s="51">
        <f>SUM(K3:K7)</f>
        <v>27.4</v>
      </c>
    </row>
    <row r="4" spans="1:12" ht="15.75" x14ac:dyDescent="0.25">
      <c r="A4" s="27" t="s">
        <v>20</v>
      </c>
      <c r="B4" s="27" t="s">
        <v>21</v>
      </c>
      <c r="C4" s="27" t="s">
        <v>22</v>
      </c>
      <c r="D4" s="43">
        <v>702</v>
      </c>
      <c r="E4" s="43">
        <v>1134</v>
      </c>
      <c r="F4" s="43">
        <v>894</v>
      </c>
      <c r="G4" s="43">
        <v>1134</v>
      </c>
      <c r="H4" s="27">
        <f>-(D4-F4)</f>
        <v>192</v>
      </c>
      <c r="I4" s="27">
        <f>(E4-G4)</f>
        <v>0</v>
      </c>
      <c r="J4" s="27">
        <f t="shared" ref="J4:J7" si="1">SUM(H4:I4)</f>
        <v>192</v>
      </c>
      <c r="K4" s="27">
        <f t="shared" si="0"/>
        <v>1.92</v>
      </c>
      <c r="L4" s="52"/>
    </row>
    <row r="5" spans="1:12" ht="15.75" x14ac:dyDescent="0.25">
      <c r="A5" s="27" t="s">
        <v>23</v>
      </c>
      <c r="B5" s="27" t="s">
        <v>22</v>
      </c>
      <c r="C5" s="27" t="s">
        <v>25</v>
      </c>
      <c r="D5" s="44">
        <v>894</v>
      </c>
      <c r="E5" s="44">
        <v>1134</v>
      </c>
      <c r="F5" s="43">
        <v>48</v>
      </c>
      <c r="G5" s="43">
        <v>702</v>
      </c>
      <c r="H5" s="27">
        <f>(D5-F5)</f>
        <v>846</v>
      </c>
      <c r="I5" s="27">
        <f>(E5-G5)</f>
        <v>432</v>
      </c>
      <c r="J5" s="27">
        <f>SUM(H5:I5)</f>
        <v>1278</v>
      </c>
      <c r="K5" s="27">
        <f t="shared" si="0"/>
        <v>12.78</v>
      </c>
      <c r="L5" s="52"/>
    </row>
    <row r="6" spans="1:12" ht="15.75" x14ac:dyDescent="0.25">
      <c r="A6" s="27" t="s">
        <v>24</v>
      </c>
      <c r="B6" s="27" t="s">
        <v>25</v>
      </c>
      <c r="C6" s="27" t="s">
        <v>26</v>
      </c>
      <c r="D6" s="43">
        <v>48</v>
      </c>
      <c r="E6" s="43">
        <v>702</v>
      </c>
      <c r="F6" s="43">
        <v>55</v>
      </c>
      <c r="G6" s="43">
        <v>471</v>
      </c>
      <c r="H6" s="27">
        <f>-(D6-F6)</f>
        <v>7</v>
      </c>
      <c r="I6" s="27">
        <f>(E6-G6)</f>
        <v>231</v>
      </c>
      <c r="J6" s="27">
        <f t="shared" si="1"/>
        <v>238</v>
      </c>
      <c r="K6" s="27">
        <f t="shared" si="0"/>
        <v>2.38</v>
      </c>
      <c r="L6" s="52"/>
    </row>
    <row r="7" spans="1:12" ht="31.5" x14ac:dyDescent="0.25">
      <c r="A7" s="27" t="s">
        <v>37</v>
      </c>
      <c r="B7" s="27" t="s">
        <v>26</v>
      </c>
      <c r="C7" s="30" t="s">
        <v>42</v>
      </c>
      <c r="D7" s="43">
        <v>55</v>
      </c>
      <c r="E7" s="43">
        <v>471</v>
      </c>
      <c r="F7" s="43">
        <v>370</v>
      </c>
      <c r="G7" s="43">
        <v>512</v>
      </c>
      <c r="H7" s="27">
        <f>-(D7-F7)</f>
        <v>315</v>
      </c>
      <c r="I7" s="27">
        <f>-(E7-G7)</f>
        <v>41</v>
      </c>
      <c r="J7" s="27">
        <f t="shared" si="1"/>
        <v>356</v>
      </c>
      <c r="K7" s="27">
        <f t="shared" si="0"/>
        <v>3.56</v>
      </c>
      <c r="L7" s="53"/>
    </row>
    <row r="8" spans="1:12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 customHeight="1" x14ac:dyDescent="0.25">
      <c r="A9" s="51" t="s">
        <v>16</v>
      </c>
      <c r="B9" s="98" t="s">
        <v>38</v>
      </c>
      <c r="C9" s="99"/>
      <c r="D9" s="99"/>
      <c r="E9" s="100"/>
      <c r="F9" s="77" t="s">
        <v>86</v>
      </c>
      <c r="G9" s="57" t="s">
        <v>91</v>
      </c>
      <c r="H9" s="97"/>
      <c r="I9" s="77" t="s">
        <v>52</v>
      </c>
      <c r="J9" s="6"/>
      <c r="K9" s="6"/>
      <c r="L9" s="6"/>
    </row>
    <row r="10" spans="1:12" ht="31.5" x14ac:dyDescent="0.25">
      <c r="A10" s="53"/>
      <c r="B10" s="5" t="s">
        <v>89</v>
      </c>
      <c r="C10" s="45" t="s">
        <v>39</v>
      </c>
      <c r="D10" s="63" t="s">
        <v>40</v>
      </c>
      <c r="E10" s="64"/>
      <c r="F10" s="78"/>
      <c r="G10" s="30" t="s">
        <v>39</v>
      </c>
      <c r="H10" s="30" t="s">
        <v>90</v>
      </c>
      <c r="I10" s="78"/>
      <c r="J10" s="6"/>
      <c r="K10" s="6"/>
      <c r="L10" s="6"/>
    </row>
    <row r="11" spans="1:12" ht="15.75" x14ac:dyDescent="0.25">
      <c r="A11" s="1" t="s">
        <v>19</v>
      </c>
      <c r="B11" s="1">
        <v>165</v>
      </c>
      <c r="C11" s="51">
        <f>SUM(B11:B15)</f>
        <v>652</v>
      </c>
      <c r="D11" s="1">
        <f>B11*4</f>
        <v>660</v>
      </c>
      <c r="E11" s="7" t="s">
        <v>41</v>
      </c>
      <c r="F11" s="51">
        <f>SUM(D11:D15)</f>
        <v>2608</v>
      </c>
      <c r="G11" s="1">
        <v>1</v>
      </c>
      <c r="H11" s="1">
        <v>4</v>
      </c>
      <c r="I11" s="13">
        <f>D20</f>
        <v>6.76</v>
      </c>
      <c r="J11" s="6"/>
      <c r="K11" s="6"/>
      <c r="L11" s="6"/>
    </row>
    <row r="12" spans="1:12" ht="15.75" x14ac:dyDescent="0.25">
      <c r="A12" s="1" t="s">
        <v>20</v>
      </c>
      <c r="B12" s="1">
        <v>112</v>
      </c>
      <c r="C12" s="52"/>
      <c r="D12" s="1">
        <f t="shared" ref="D12:D15" si="2">B12*4</f>
        <v>448</v>
      </c>
      <c r="E12" s="7" t="s">
        <v>41</v>
      </c>
      <c r="F12" s="52"/>
      <c r="G12" s="1">
        <v>1</v>
      </c>
      <c r="H12" s="1">
        <v>4</v>
      </c>
      <c r="I12" s="13">
        <f t="shared" ref="I12:I16" si="3">D21</f>
        <v>1.92</v>
      </c>
      <c r="J12" s="6"/>
      <c r="K12" s="6"/>
      <c r="L12" s="6"/>
    </row>
    <row r="13" spans="1:12" ht="15.75" x14ac:dyDescent="0.25">
      <c r="A13" s="1" t="s">
        <v>23</v>
      </c>
      <c r="B13" s="1">
        <v>155</v>
      </c>
      <c r="C13" s="52"/>
      <c r="D13" s="1">
        <f t="shared" si="2"/>
        <v>620</v>
      </c>
      <c r="E13" s="7" t="s">
        <v>41</v>
      </c>
      <c r="F13" s="52"/>
      <c r="G13" s="1">
        <v>1</v>
      </c>
      <c r="H13" s="1">
        <v>4</v>
      </c>
      <c r="I13" s="13">
        <f t="shared" si="3"/>
        <v>12.78</v>
      </c>
      <c r="J13" s="6"/>
      <c r="K13" s="6"/>
      <c r="L13" s="6"/>
    </row>
    <row r="14" spans="1:12" ht="15.75" x14ac:dyDescent="0.25">
      <c r="A14" s="1" t="s">
        <v>24</v>
      </c>
      <c r="B14" s="1">
        <v>105</v>
      </c>
      <c r="C14" s="52"/>
      <c r="D14" s="1">
        <f t="shared" si="2"/>
        <v>420</v>
      </c>
      <c r="E14" s="7" t="s">
        <v>41</v>
      </c>
      <c r="F14" s="52"/>
      <c r="G14" s="1">
        <v>1</v>
      </c>
      <c r="H14" s="1">
        <v>4</v>
      </c>
      <c r="I14" s="13">
        <f t="shared" si="3"/>
        <v>2.38</v>
      </c>
      <c r="J14" s="6"/>
      <c r="K14" s="6"/>
      <c r="L14" s="6"/>
    </row>
    <row r="15" spans="1:12" ht="15.75" x14ac:dyDescent="0.25">
      <c r="A15" s="1" t="s">
        <v>37</v>
      </c>
      <c r="B15" s="1">
        <v>115</v>
      </c>
      <c r="C15" s="53"/>
      <c r="D15" s="1">
        <f t="shared" si="2"/>
        <v>460</v>
      </c>
      <c r="E15" s="7" t="s">
        <v>41</v>
      </c>
      <c r="F15" s="53"/>
      <c r="G15" s="1">
        <v>2</v>
      </c>
      <c r="H15" s="1">
        <v>8</v>
      </c>
      <c r="I15" s="14">
        <f t="shared" si="3"/>
        <v>7.12</v>
      </c>
      <c r="J15" s="6"/>
      <c r="K15" s="6"/>
      <c r="L15" s="6"/>
    </row>
    <row r="16" spans="1:12" ht="15.75" x14ac:dyDescent="0.25">
      <c r="A16" s="50" t="s">
        <v>53</v>
      </c>
      <c r="B16" s="50"/>
      <c r="C16" s="50"/>
      <c r="D16" s="50"/>
      <c r="E16" s="50"/>
      <c r="F16" s="50"/>
      <c r="G16" s="50"/>
      <c r="H16" s="50"/>
      <c r="I16" s="1">
        <f t="shared" si="3"/>
        <v>30.96</v>
      </c>
      <c r="J16" s="6"/>
      <c r="K16" s="6"/>
      <c r="L16" s="6"/>
    </row>
    <row r="17" spans="1:12" ht="15.75" x14ac:dyDescent="0.25">
      <c r="A17" s="21"/>
      <c r="B17" s="21"/>
      <c r="C17" s="21"/>
      <c r="D17" s="21"/>
      <c r="E17" s="21"/>
      <c r="F17" s="21"/>
      <c r="G17" s="21"/>
      <c r="H17" s="21"/>
      <c r="I17" s="7"/>
      <c r="J17" s="6"/>
      <c r="K17" s="6"/>
      <c r="L17" s="6"/>
    </row>
    <row r="18" spans="1:12" ht="15.75" x14ac:dyDescent="0.25">
      <c r="A18" s="56" t="s">
        <v>16</v>
      </c>
      <c r="B18" s="56" t="s">
        <v>50</v>
      </c>
      <c r="C18" s="93" t="s">
        <v>51</v>
      </c>
      <c r="D18" s="93" t="s">
        <v>52</v>
      </c>
      <c r="E18" s="6"/>
      <c r="F18" s="6"/>
      <c r="G18" s="6"/>
      <c r="H18" s="6"/>
      <c r="I18" s="6"/>
      <c r="J18" s="6"/>
      <c r="K18" s="6"/>
      <c r="L18" s="6"/>
    </row>
    <row r="19" spans="1:12" ht="15.75" x14ac:dyDescent="0.25">
      <c r="A19" s="56"/>
      <c r="B19" s="56"/>
      <c r="C19" s="93"/>
      <c r="D19" s="93"/>
      <c r="E19" s="6"/>
      <c r="F19" s="6"/>
      <c r="G19" s="6"/>
      <c r="H19" s="6"/>
      <c r="I19" s="6"/>
      <c r="J19" s="6"/>
      <c r="K19" s="6"/>
      <c r="L19" s="6"/>
    </row>
    <row r="20" spans="1:12" ht="15.75" x14ac:dyDescent="0.25">
      <c r="A20" s="1" t="s">
        <v>19</v>
      </c>
      <c r="B20" s="1">
        <f>K3</f>
        <v>6.76</v>
      </c>
      <c r="C20" s="1">
        <v>1</v>
      </c>
      <c r="D20" s="1">
        <f>B20*C20</f>
        <v>6.76</v>
      </c>
      <c r="E20" s="6"/>
      <c r="F20" s="6"/>
      <c r="G20" s="6"/>
      <c r="H20" s="6"/>
      <c r="I20" s="6"/>
      <c r="J20" s="6" t="s">
        <v>92</v>
      </c>
      <c r="K20" s="6"/>
      <c r="L20" s="6"/>
    </row>
    <row r="21" spans="1:12" ht="15.75" x14ac:dyDescent="0.25">
      <c r="A21" s="1" t="s">
        <v>20</v>
      </c>
      <c r="B21" s="1">
        <f>K4</f>
        <v>1.92</v>
      </c>
      <c r="C21" s="1">
        <v>1</v>
      </c>
      <c r="D21" s="1">
        <f t="shared" ref="D21:D24" si="4">B21*C21</f>
        <v>1.92</v>
      </c>
      <c r="E21" s="6"/>
      <c r="F21" s="6"/>
      <c r="G21" s="6"/>
      <c r="H21" s="6"/>
      <c r="I21" s="6"/>
      <c r="J21" s="6"/>
      <c r="K21" s="6"/>
      <c r="L21" s="6"/>
    </row>
    <row r="22" spans="1:12" ht="15.75" x14ac:dyDescent="0.25">
      <c r="A22" s="1" t="s">
        <v>23</v>
      </c>
      <c r="B22" s="1">
        <f>K5</f>
        <v>12.78</v>
      </c>
      <c r="C22" s="1">
        <v>1</v>
      </c>
      <c r="D22" s="1">
        <f t="shared" si="4"/>
        <v>12.78</v>
      </c>
      <c r="E22" s="6"/>
      <c r="F22" s="6"/>
      <c r="G22" s="6"/>
      <c r="H22" s="6"/>
      <c r="I22" s="6"/>
      <c r="J22" s="6"/>
      <c r="K22" s="6"/>
      <c r="L22" s="6"/>
    </row>
    <row r="23" spans="1:12" ht="15.75" x14ac:dyDescent="0.25">
      <c r="A23" s="1" t="s">
        <v>24</v>
      </c>
      <c r="B23" s="1">
        <f>K6</f>
        <v>2.38</v>
      </c>
      <c r="C23" s="1">
        <v>1</v>
      </c>
      <c r="D23" s="1">
        <f t="shared" si="4"/>
        <v>2.38</v>
      </c>
      <c r="E23" s="6"/>
      <c r="F23" s="6"/>
      <c r="G23" s="6"/>
      <c r="H23" s="6"/>
      <c r="I23" s="6"/>
      <c r="J23" s="6"/>
      <c r="K23" s="6"/>
      <c r="L23" s="6"/>
    </row>
    <row r="24" spans="1:12" ht="15.75" x14ac:dyDescent="0.25">
      <c r="A24" s="11" t="s">
        <v>37</v>
      </c>
      <c r="B24" s="1">
        <f>K7</f>
        <v>3.56</v>
      </c>
      <c r="C24" s="1">
        <v>2</v>
      </c>
      <c r="D24" s="1">
        <f t="shared" si="4"/>
        <v>7.12</v>
      </c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A25" s="50" t="s">
        <v>53</v>
      </c>
      <c r="B25" s="50"/>
      <c r="C25" s="50"/>
      <c r="D25" s="1">
        <f>SUM(D20:D24)</f>
        <v>30.96</v>
      </c>
      <c r="E25" s="6"/>
      <c r="F25" s="6"/>
      <c r="G25" s="6"/>
      <c r="H25" s="6"/>
      <c r="I25" s="6"/>
      <c r="J25" s="6"/>
      <c r="K25" s="6"/>
      <c r="L25" s="6"/>
    </row>
  </sheetData>
  <mergeCells count="21">
    <mergeCell ref="L1:L2"/>
    <mergeCell ref="A1:A2"/>
    <mergeCell ref="B1:B2"/>
    <mergeCell ref="C1:C2"/>
    <mergeCell ref="D1:I1"/>
    <mergeCell ref="J1:K1"/>
    <mergeCell ref="L3:L7"/>
    <mergeCell ref="A9:A10"/>
    <mergeCell ref="B9:E9"/>
    <mergeCell ref="F9:F10"/>
    <mergeCell ref="G9:H9"/>
    <mergeCell ref="I9:I10"/>
    <mergeCell ref="D10:E10"/>
    <mergeCell ref="A25:C25"/>
    <mergeCell ref="C11:C15"/>
    <mergeCell ref="F11:F15"/>
    <mergeCell ref="A16:H16"/>
    <mergeCell ref="A18:A19"/>
    <mergeCell ref="B18:B19"/>
    <mergeCell ref="C18:C19"/>
    <mergeCell ref="D18:D19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A513-B744-4EC8-A1D2-D371010A8CBB}">
  <dimension ref="A1:M60"/>
  <sheetViews>
    <sheetView topLeftCell="A46" zoomScale="71" zoomScaleNormal="71" workbookViewId="0">
      <selection activeCell="A38" sqref="A38:D54"/>
    </sheetView>
  </sheetViews>
  <sheetFormatPr defaultRowHeight="15" x14ac:dyDescent="0.25"/>
  <cols>
    <col min="1" max="1" width="24.85546875" customWidth="1"/>
    <col min="2" max="2" width="18.42578125" customWidth="1"/>
    <col min="3" max="3" width="17.42578125" customWidth="1"/>
    <col min="4" max="4" width="9" customWidth="1"/>
  </cols>
  <sheetData>
    <row r="1" spans="1:13" ht="15.75" x14ac:dyDescent="0.25">
      <c r="A1" s="56" t="s">
        <v>16</v>
      </c>
      <c r="B1" s="56" t="s">
        <v>17</v>
      </c>
      <c r="C1" s="56" t="s">
        <v>18</v>
      </c>
      <c r="D1" s="56" t="s">
        <v>27</v>
      </c>
      <c r="E1" s="56"/>
      <c r="F1" s="56"/>
      <c r="G1" s="56"/>
      <c r="H1" s="56"/>
      <c r="I1" s="56"/>
      <c r="J1" s="56" t="s">
        <v>34</v>
      </c>
      <c r="K1" s="56"/>
      <c r="L1" s="77" t="s">
        <v>44</v>
      </c>
      <c r="M1" s="6"/>
    </row>
    <row r="2" spans="1:13" ht="15.75" x14ac:dyDescent="0.25">
      <c r="A2" s="56"/>
      <c r="B2" s="56"/>
      <c r="C2" s="56"/>
      <c r="D2" s="36" t="s">
        <v>28</v>
      </c>
      <c r="E2" s="36" t="s">
        <v>29</v>
      </c>
      <c r="F2" s="36" t="s">
        <v>30</v>
      </c>
      <c r="G2" s="36" t="s">
        <v>31</v>
      </c>
      <c r="H2" s="36" t="s">
        <v>32</v>
      </c>
      <c r="I2" s="36" t="s">
        <v>33</v>
      </c>
      <c r="J2" s="36" t="s">
        <v>35</v>
      </c>
      <c r="K2" s="36" t="s">
        <v>36</v>
      </c>
      <c r="L2" s="78"/>
      <c r="M2" s="6"/>
    </row>
    <row r="3" spans="1:13" ht="30.75" customHeight="1" x14ac:dyDescent="0.25">
      <c r="A3" s="12" t="s">
        <v>19</v>
      </c>
      <c r="B3" s="12" t="s">
        <v>58</v>
      </c>
      <c r="C3" s="12" t="s">
        <v>59</v>
      </c>
      <c r="D3" s="41">
        <v>228</v>
      </c>
      <c r="E3" s="41">
        <v>932</v>
      </c>
      <c r="F3" s="41">
        <v>372</v>
      </c>
      <c r="G3" s="41">
        <v>872</v>
      </c>
      <c r="H3" s="12">
        <f>-(D3-F3)</f>
        <v>144</v>
      </c>
      <c r="I3" s="12">
        <f>(E3-G3)</f>
        <v>60</v>
      </c>
      <c r="J3" s="12">
        <f>SUM(H3:I3)</f>
        <v>204</v>
      </c>
      <c r="K3" s="12">
        <f>J3/100</f>
        <v>2.04</v>
      </c>
      <c r="L3" s="77">
        <f>SUM(K3:K16)</f>
        <v>70.56</v>
      </c>
      <c r="M3" s="17"/>
    </row>
    <row r="4" spans="1:13" ht="63" x14ac:dyDescent="0.25">
      <c r="A4" s="12" t="s">
        <v>76</v>
      </c>
      <c r="B4" s="12" t="s">
        <v>59</v>
      </c>
      <c r="C4" s="12" t="s">
        <v>45</v>
      </c>
      <c r="D4" s="41">
        <v>372</v>
      </c>
      <c r="E4" s="41">
        <v>872</v>
      </c>
      <c r="F4" s="42">
        <v>702</v>
      </c>
      <c r="G4" s="42">
        <v>1134</v>
      </c>
      <c r="H4" s="12">
        <f>-(D4-F4)</f>
        <v>330</v>
      </c>
      <c r="I4" s="12">
        <f>-(E4-G4)</f>
        <v>262</v>
      </c>
      <c r="J4" s="12">
        <f>SUM(H4:I4)</f>
        <v>592</v>
      </c>
      <c r="K4" s="12">
        <f>J4/100</f>
        <v>5.92</v>
      </c>
      <c r="L4" s="96"/>
      <c r="M4" s="17"/>
    </row>
    <row r="5" spans="1:13" ht="15.75" x14ac:dyDescent="0.25">
      <c r="A5" s="12" t="s">
        <v>20</v>
      </c>
      <c r="B5" s="12" t="s">
        <v>21</v>
      </c>
      <c r="C5" s="12" t="s">
        <v>22</v>
      </c>
      <c r="D5" s="41">
        <v>702</v>
      </c>
      <c r="E5" s="41">
        <v>1134</v>
      </c>
      <c r="F5" s="41">
        <v>894</v>
      </c>
      <c r="G5" s="41">
        <v>1134</v>
      </c>
      <c r="H5" s="12">
        <f>-(D5-F5)</f>
        <v>192</v>
      </c>
      <c r="I5" s="12">
        <f t="shared" ref="I5:I11" si="0">(E5-G5)</f>
        <v>0</v>
      </c>
      <c r="J5" s="12">
        <f t="shared" ref="J5:J16" si="1">SUM(H5:I5)</f>
        <v>192</v>
      </c>
      <c r="K5" s="12">
        <f t="shared" ref="K5:K16" si="2">J5/100</f>
        <v>1.92</v>
      </c>
      <c r="L5" s="96"/>
      <c r="M5" s="17"/>
    </row>
    <row r="6" spans="1:13" ht="63" x14ac:dyDescent="0.25">
      <c r="A6" s="12" t="s">
        <v>71</v>
      </c>
      <c r="B6" s="12" t="s">
        <v>21</v>
      </c>
      <c r="C6" s="12" t="s">
        <v>57</v>
      </c>
      <c r="D6" s="41">
        <f>D5</f>
        <v>702</v>
      </c>
      <c r="E6" s="41">
        <f>E5</f>
        <v>1134</v>
      </c>
      <c r="F6" s="41">
        <v>191</v>
      </c>
      <c r="G6" s="41">
        <v>264</v>
      </c>
      <c r="H6" s="12">
        <f>(D6-F6)</f>
        <v>511</v>
      </c>
      <c r="I6" s="12">
        <f t="shared" si="0"/>
        <v>870</v>
      </c>
      <c r="J6" s="12">
        <f t="shared" si="1"/>
        <v>1381</v>
      </c>
      <c r="K6" s="12">
        <f t="shared" si="2"/>
        <v>13.81</v>
      </c>
      <c r="L6" s="96"/>
      <c r="M6" s="17"/>
    </row>
    <row r="7" spans="1:13" ht="31.5" x14ac:dyDescent="0.25">
      <c r="A7" s="12" t="s">
        <v>66</v>
      </c>
      <c r="B7" s="12" t="s">
        <v>57</v>
      </c>
      <c r="C7" s="12" t="s">
        <v>46</v>
      </c>
      <c r="D7" s="41">
        <v>191</v>
      </c>
      <c r="E7" s="41">
        <v>264</v>
      </c>
      <c r="F7" s="41">
        <v>30</v>
      </c>
      <c r="G7" s="41">
        <v>166</v>
      </c>
      <c r="H7" s="12">
        <f>(D7-F7)</f>
        <v>161</v>
      </c>
      <c r="I7" s="12">
        <f t="shared" si="0"/>
        <v>98</v>
      </c>
      <c r="J7" s="12">
        <f t="shared" si="1"/>
        <v>259</v>
      </c>
      <c r="K7" s="12">
        <f t="shared" si="2"/>
        <v>2.59</v>
      </c>
      <c r="L7" s="96"/>
      <c r="M7" s="17"/>
    </row>
    <row r="8" spans="1:13" ht="31.5" x14ac:dyDescent="0.25">
      <c r="A8" s="12" t="s">
        <v>77</v>
      </c>
      <c r="B8" s="12" t="s">
        <v>57</v>
      </c>
      <c r="C8" s="12" t="s">
        <v>47</v>
      </c>
      <c r="D8" s="41">
        <v>191</v>
      </c>
      <c r="E8" s="41">
        <v>264</v>
      </c>
      <c r="F8" s="41">
        <v>227</v>
      </c>
      <c r="G8" s="41">
        <v>52</v>
      </c>
      <c r="H8" s="12">
        <f>-(D8-F8)</f>
        <v>36</v>
      </c>
      <c r="I8" s="12">
        <f t="shared" si="0"/>
        <v>212</v>
      </c>
      <c r="J8" s="12">
        <f t="shared" si="1"/>
        <v>248</v>
      </c>
      <c r="K8" s="12">
        <f t="shared" si="2"/>
        <v>2.48</v>
      </c>
      <c r="L8" s="96"/>
      <c r="M8" s="17"/>
    </row>
    <row r="9" spans="1:13" ht="15.75" x14ac:dyDescent="0.25">
      <c r="A9" s="12" t="s">
        <v>73</v>
      </c>
      <c r="B9" s="12" t="s">
        <v>57</v>
      </c>
      <c r="C9" s="12" t="s">
        <v>26</v>
      </c>
      <c r="D9" s="41">
        <f>D8</f>
        <v>191</v>
      </c>
      <c r="E9" s="41">
        <f>E8</f>
        <v>264</v>
      </c>
      <c r="F9" s="41">
        <v>55</v>
      </c>
      <c r="G9" s="41">
        <v>471</v>
      </c>
      <c r="H9" s="12">
        <f>(D9-F9)</f>
        <v>136</v>
      </c>
      <c r="I9" s="12">
        <f>-(E9-G9)</f>
        <v>207</v>
      </c>
      <c r="J9" s="12">
        <f t="shared" si="1"/>
        <v>343</v>
      </c>
      <c r="K9" s="12">
        <f t="shared" si="2"/>
        <v>3.43</v>
      </c>
      <c r="L9" s="96"/>
      <c r="M9" s="17"/>
    </row>
    <row r="10" spans="1:13" ht="31.5" x14ac:dyDescent="0.25">
      <c r="A10" s="12" t="s">
        <v>78</v>
      </c>
      <c r="B10" s="12" t="s">
        <v>22</v>
      </c>
      <c r="C10" s="12" t="s">
        <v>79</v>
      </c>
      <c r="D10" s="41">
        <f>F5</f>
        <v>894</v>
      </c>
      <c r="E10" s="41">
        <f>G5</f>
        <v>1134</v>
      </c>
      <c r="F10" s="41">
        <v>48</v>
      </c>
      <c r="G10" s="41">
        <v>702</v>
      </c>
      <c r="H10" s="12">
        <f>(D10-F10)</f>
        <v>846</v>
      </c>
      <c r="I10" s="12">
        <f t="shared" si="0"/>
        <v>432</v>
      </c>
      <c r="J10" s="12">
        <f>SUM(H10:I10)</f>
        <v>1278</v>
      </c>
      <c r="K10" s="12">
        <f t="shared" si="2"/>
        <v>12.78</v>
      </c>
      <c r="L10" s="96"/>
      <c r="M10" s="17"/>
    </row>
    <row r="11" spans="1:13" ht="31.5" x14ac:dyDescent="0.25">
      <c r="A11" s="12" t="s">
        <v>80</v>
      </c>
      <c r="B11" s="12" t="s">
        <v>79</v>
      </c>
      <c r="C11" s="12" t="s">
        <v>81</v>
      </c>
      <c r="D11" s="41">
        <v>48</v>
      </c>
      <c r="E11" s="41">
        <v>702</v>
      </c>
      <c r="F11" s="41">
        <v>55</v>
      </c>
      <c r="G11" s="41">
        <v>471</v>
      </c>
      <c r="H11" s="12">
        <f>-(D11-F11)</f>
        <v>7</v>
      </c>
      <c r="I11" s="12">
        <f t="shared" si="0"/>
        <v>231</v>
      </c>
      <c r="J11" s="12">
        <f t="shared" si="1"/>
        <v>238</v>
      </c>
      <c r="K11" s="12">
        <f t="shared" si="2"/>
        <v>2.38</v>
      </c>
      <c r="L11" s="96"/>
      <c r="M11" s="17"/>
    </row>
    <row r="12" spans="1:13" ht="31.5" x14ac:dyDescent="0.25">
      <c r="A12" s="12" t="s">
        <v>83</v>
      </c>
      <c r="B12" s="12" t="s">
        <v>46</v>
      </c>
      <c r="C12" s="12" t="s">
        <v>56</v>
      </c>
      <c r="D12" s="41">
        <f>F7</f>
        <v>30</v>
      </c>
      <c r="E12" s="41">
        <f>G7</f>
        <v>166</v>
      </c>
      <c r="F12" s="41">
        <v>354</v>
      </c>
      <c r="G12" s="41">
        <v>88</v>
      </c>
      <c r="H12" s="12">
        <f>-(D12-F12)</f>
        <v>324</v>
      </c>
      <c r="I12" s="12">
        <f>(E12-G12)</f>
        <v>78</v>
      </c>
      <c r="J12" s="12">
        <f t="shared" si="1"/>
        <v>402</v>
      </c>
      <c r="K12" s="12">
        <f t="shared" si="2"/>
        <v>4.0199999999999996</v>
      </c>
      <c r="L12" s="96"/>
      <c r="M12" s="17"/>
    </row>
    <row r="13" spans="1:13" ht="31.5" x14ac:dyDescent="0.25">
      <c r="A13" s="12" t="s">
        <v>82</v>
      </c>
      <c r="B13" s="12" t="s">
        <v>47</v>
      </c>
      <c r="C13" s="12" t="s">
        <v>56</v>
      </c>
      <c r="D13" s="41">
        <f>F8</f>
        <v>227</v>
      </c>
      <c r="E13" s="41">
        <f>G8</f>
        <v>52</v>
      </c>
      <c r="F13" s="41">
        <f>F12</f>
        <v>354</v>
      </c>
      <c r="G13" s="41">
        <f>G12</f>
        <v>88</v>
      </c>
      <c r="H13" s="12">
        <f>-(D13-F13)</f>
        <v>127</v>
      </c>
      <c r="I13" s="12">
        <f t="shared" ref="I13:I14" si="3">-(E13-G13)</f>
        <v>36</v>
      </c>
      <c r="J13" s="12">
        <f t="shared" si="1"/>
        <v>163</v>
      </c>
      <c r="K13" s="12">
        <f t="shared" si="2"/>
        <v>1.63</v>
      </c>
      <c r="L13" s="96"/>
      <c r="M13" s="17"/>
    </row>
    <row r="14" spans="1:13" ht="47.25" x14ac:dyDescent="0.25">
      <c r="A14" s="12" t="s">
        <v>74</v>
      </c>
      <c r="B14" s="12" t="s">
        <v>56</v>
      </c>
      <c r="C14" s="12" t="s">
        <v>26</v>
      </c>
      <c r="D14" s="41">
        <v>354</v>
      </c>
      <c r="E14" s="41">
        <v>88</v>
      </c>
      <c r="F14" s="42">
        <v>55</v>
      </c>
      <c r="G14" s="42">
        <v>471</v>
      </c>
      <c r="H14" s="12">
        <f>(D14-F14)</f>
        <v>299</v>
      </c>
      <c r="I14" s="12">
        <f t="shared" si="3"/>
        <v>383</v>
      </c>
      <c r="J14" s="12">
        <f t="shared" si="1"/>
        <v>682</v>
      </c>
      <c r="K14" s="12">
        <f t="shared" si="2"/>
        <v>6.82</v>
      </c>
      <c r="L14" s="96"/>
      <c r="M14" s="17"/>
    </row>
    <row r="15" spans="1:13" ht="14.25" customHeight="1" x14ac:dyDescent="0.25">
      <c r="A15" s="12" t="s">
        <v>70</v>
      </c>
      <c r="B15" s="12" t="s">
        <v>84</v>
      </c>
      <c r="C15" s="12" t="s">
        <v>26</v>
      </c>
      <c r="D15" s="41">
        <f>D4</f>
        <v>372</v>
      </c>
      <c r="E15" s="41">
        <f>E4</f>
        <v>872</v>
      </c>
      <c r="F15" s="42">
        <v>55</v>
      </c>
      <c r="G15" s="42">
        <v>471</v>
      </c>
      <c r="H15" s="12">
        <f>(D15-F15)</f>
        <v>317</v>
      </c>
      <c r="I15" s="12">
        <f>(E15-G15)</f>
        <v>401</v>
      </c>
      <c r="J15" s="12">
        <f>SUM(H15:I15)</f>
        <v>718</v>
      </c>
      <c r="K15" s="12">
        <f>J15/100</f>
        <v>7.18</v>
      </c>
      <c r="L15" s="96"/>
      <c r="M15" s="17"/>
    </row>
    <row r="16" spans="1:13" ht="47.25" x14ac:dyDescent="0.25">
      <c r="A16" s="12" t="s">
        <v>49</v>
      </c>
      <c r="B16" s="12" t="s">
        <v>26</v>
      </c>
      <c r="C16" s="12" t="s">
        <v>42</v>
      </c>
      <c r="D16" s="42">
        <v>55</v>
      </c>
      <c r="E16" s="42">
        <v>471</v>
      </c>
      <c r="F16" s="41">
        <v>370</v>
      </c>
      <c r="G16" s="41">
        <v>512</v>
      </c>
      <c r="H16" s="12">
        <f>-(D16-F16)</f>
        <v>315</v>
      </c>
      <c r="I16" s="12">
        <f>-(E16-G16)</f>
        <v>41</v>
      </c>
      <c r="J16" s="12">
        <f t="shared" si="1"/>
        <v>356</v>
      </c>
      <c r="K16" s="12">
        <f t="shared" si="2"/>
        <v>3.56</v>
      </c>
      <c r="L16" s="78"/>
      <c r="M16" s="17"/>
    </row>
    <row r="17" spans="1:13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x14ac:dyDescent="0.25">
      <c r="A19" s="56" t="s">
        <v>16</v>
      </c>
      <c r="B19" s="74" t="s">
        <v>38</v>
      </c>
      <c r="C19" s="74"/>
      <c r="D19" s="74"/>
      <c r="E19" s="74"/>
      <c r="F19" s="57" t="s">
        <v>86</v>
      </c>
      <c r="G19" s="57" t="s">
        <v>91</v>
      </c>
      <c r="H19" s="97"/>
      <c r="I19" s="74" t="s">
        <v>52</v>
      </c>
      <c r="J19" s="6"/>
      <c r="K19" s="6"/>
      <c r="L19" s="6"/>
      <c r="M19" s="6"/>
    </row>
    <row r="20" spans="1:13" ht="31.5" x14ac:dyDescent="0.25">
      <c r="A20" s="56"/>
      <c r="B20" s="5" t="s">
        <v>88</v>
      </c>
      <c r="C20" s="36" t="s">
        <v>39</v>
      </c>
      <c r="D20" s="56" t="s">
        <v>40</v>
      </c>
      <c r="E20" s="56"/>
      <c r="F20" s="58"/>
      <c r="G20" s="30" t="s">
        <v>39</v>
      </c>
      <c r="H20" s="30" t="s">
        <v>90</v>
      </c>
      <c r="I20" s="74"/>
      <c r="J20" s="6"/>
      <c r="K20" s="6"/>
      <c r="L20" s="6"/>
      <c r="M20" s="6"/>
    </row>
    <row r="21" spans="1:13" ht="15.75" x14ac:dyDescent="0.25">
      <c r="A21" s="30" t="s">
        <v>19</v>
      </c>
      <c r="B21" s="30">
        <v>25</v>
      </c>
      <c r="C21" s="77">
        <f>SUM(B21:B34)</f>
        <v>1345</v>
      </c>
      <c r="D21" s="30">
        <f>B21</f>
        <v>25</v>
      </c>
      <c r="E21" s="28" t="s">
        <v>41</v>
      </c>
      <c r="F21" s="77">
        <f>SUM(D21:D34)</f>
        <v>1345</v>
      </c>
      <c r="G21" s="30">
        <f>C41</f>
        <v>1</v>
      </c>
      <c r="H21" s="30">
        <v>1</v>
      </c>
      <c r="I21" s="31">
        <f>D40</f>
        <v>2.04</v>
      </c>
      <c r="J21" s="6"/>
      <c r="K21" s="6"/>
      <c r="L21" s="6"/>
      <c r="M21" s="6"/>
    </row>
    <row r="22" spans="1:13" ht="78.75" x14ac:dyDescent="0.25">
      <c r="A22" s="30" t="s">
        <v>60</v>
      </c>
      <c r="B22" s="30">
        <v>140</v>
      </c>
      <c r="C22" s="96"/>
      <c r="D22" s="30">
        <f t="shared" ref="D22:D34" si="4">B22</f>
        <v>140</v>
      </c>
      <c r="E22" s="28" t="s">
        <v>41</v>
      </c>
      <c r="F22" s="96"/>
      <c r="G22" s="30">
        <f>C42</f>
        <v>1</v>
      </c>
      <c r="H22" s="30">
        <v>1</v>
      </c>
      <c r="I22" s="31">
        <f t="shared" ref="I22:I34" si="5">D41</f>
        <v>5.92</v>
      </c>
      <c r="J22" s="6"/>
      <c r="K22" s="6"/>
      <c r="L22" s="6"/>
      <c r="M22" s="6"/>
    </row>
    <row r="23" spans="1:13" ht="15.75" x14ac:dyDescent="0.25">
      <c r="A23" s="30" t="s">
        <v>20</v>
      </c>
      <c r="B23" s="30">
        <v>112</v>
      </c>
      <c r="C23" s="96"/>
      <c r="D23" s="30">
        <f t="shared" si="4"/>
        <v>112</v>
      </c>
      <c r="E23" s="28" t="s">
        <v>41</v>
      </c>
      <c r="F23" s="96"/>
      <c r="G23" s="30">
        <f>C43</f>
        <v>1</v>
      </c>
      <c r="H23" s="30">
        <v>1</v>
      </c>
      <c r="I23" s="31">
        <f t="shared" si="5"/>
        <v>1.92</v>
      </c>
      <c r="J23" s="6"/>
      <c r="K23" s="6"/>
      <c r="L23" s="6"/>
      <c r="M23" s="6"/>
    </row>
    <row r="24" spans="1:13" ht="63" x14ac:dyDescent="0.25">
      <c r="A24" s="30" t="s">
        <v>62</v>
      </c>
      <c r="B24" s="30">
        <v>220</v>
      </c>
      <c r="C24" s="96"/>
      <c r="D24" s="30">
        <f t="shared" si="4"/>
        <v>220</v>
      </c>
      <c r="E24" s="28" t="s">
        <v>41</v>
      </c>
      <c r="F24" s="96"/>
      <c r="G24" s="30">
        <v>1</v>
      </c>
      <c r="H24" s="30">
        <v>1</v>
      </c>
      <c r="I24" s="31">
        <f t="shared" si="5"/>
        <v>13.81</v>
      </c>
      <c r="J24" s="6"/>
      <c r="K24" s="6"/>
      <c r="L24" s="6"/>
      <c r="M24" s="6"/>
    </row>
    <row r="25" spans="1:13" ht="31.5" x14ac:dyDescent="0.25">
      <c r="A25" s="30" t="s">
        <v>72</v>
      </c>
      <c r="B25" s="30">
        <v>36</v>
      </c>
      <c r="C25" s="96"/>
      <c r="D25" s="30">
        <f t="shared" si="4"/>
        <v>36</v>
      </c>
      <c r="E25" s="28" t="s">
        <v>41</v>
      </c>
      <c r="F25" s="96"/>
      <c r="G25" s="30">
        <v>1</v>
      </c>
      <c r="H25" s="30">
        <v>1</v>
      </c>
      <c r="I25" s="31">
        <f t="shared" si="5"/>
        <v>2.59</v>
      </c>
      <c r="J25" s="6"/>
      <c r="K25" s="6"/>
      <c r="L25" s="6"/>
      <c r="M25" s="6"/>
    </row>
    <row r="26" spans="1:13" ht="31.5" x14ac:dyDescent="0.25">
      <c r="A26" s="30" t="s">
        <v>77</v>
      </c>
      <c r="B26" s="30">
        <v>30</v>
      </c>
      <c r="C26" s="96"/>
      <c r="D26" s="30">
        <f t="shared" si="4"/>
        <v>30</v>
      </c>
      <c r="E26" s="28" t="s">
        <v>41</v>
      </c>
      <c r="F26" s="96"/>
      <c r="G26" s="30">
        <v>1</v>
      </c>
      <c r="H26" s="30">
        <v>1</v>
      </c>
      <c r="I26" s="31">
        <f t="shared" si="5"/>
        <v>2.48</v>
      </c>
      <c r="J26" s="6"/>
      <c r="K26" s="6"/>
      <c r="L26" s="6"/>
      <c r="M26" s="6"/>
    </row>
    <row r="27" spans="1:13" ht="15.75" x14ac:dyDescent="0.25">
      <c r="A27" s="30" t="s">
        <v>73</v>
      </c>
      <c r="B27" s="30">
        <v>120</v>
      </c>
      <c r="C27" s="96"/>
      <c r="D27" s="30">
        <f t="shared" si="4"/>
        <v>120</v>
      </c>
      <c r="E27" s="28" t="s">
        <v>41</v>
      </c>
      <c r="F27" s="96"/>
      <c r="G27" s="30">
        <v>1</v>
      </c>
      <c r="H27" s="30">
        <v>1</v>
      </c>
      <c r="I27" s="31">
        <f t="shared" si="5"/>
        <v>3.43</v>
      </c>
      <c r="J27" s="6"/>
      <c r="K27" s="6"/>
      <c r="L27" s="6"/>
      <c r="M27" s="6"/>
    </row>
    <row r="28" spans="1:13" ht="15.75" x14ac:dyDescent="0.25">
      <c r="A28" s="30" t="s">
        <v>23</v>
      </c>
      <c r="B28" s="30">
        <v>155</v>
      </c>
      <c r="C28" s="96"/>
      <c r="D28" s="30">
        <f t="shared" si="4"/>
        <v>155</v>
      </c>
      <c r="E28" s="28" t="s">
        <v>41</v>
      </c>
      <c r="F28" s="96"/>
      <c r="G28" s="30">
        <f>C44</f>
        <v>1</v>
      </c>
      <c r="H28" s="30">
        <v>1</v>
      </c>
      <c r="I28" s="31">
        <f t="shared" si="5"/>
        <v>12.78</v>
      </c>
      <c r="J28" s="6"/>
      <c r="K28" s="6"/>
      <c r="L28" s="6"/>
      <c r="M28" s="6"/>
    </row>
    <row r="29" spans="1:13" ht="15.75" x14ac:dyDescent="0.25">
      <c r="A29" s="30" t="s">
        <v>80</v>
      </c>
      <c r="B29" s="30">
        <v>105</v>
      </c>
      <c r="C29" s="96"/>
      <c r="D29" s="30">
        <f t="shared" si="4"/>
        <v>105</v>
      </c>
      <c r="E29" s="28" t="s">
        <v>41</v>
      </c>
      <c r="F29" s="96"/>
      <c r="G29" s="30">
        <f>C45</f>
        <v>1</v>
      </c>
      <c r="H29" s="30">
        <v>1</v>
      </c>
      <c r="I29" s="31">
        <f t="shared" si="5"/>
        <v>2.38</v>
      </c>
      <c r="J29" s="6"/>
      <c r="K29" s="6"/>
      <c r="L29" s="6"/>
      <c r="M29" s="6"/>
    </row>
    <row r="30" spans="1:13" ht="31.5" x14ac:dyDescent="0.25">
      <c r="A30" s="30" t="s">
        <v>83</v>
      </c>
      <c r="B30" s="30">
        <v>36</v>
      </c>
      <c r="C30" s="96"/>
      <c r="D30" s="30">
        <f t="shared" si="4"/>
        <v>36</v>
      </c>
      <c r="E30" s="28" t="s">
        <v>41</v>
      </c>
      <c r="F30" s="96"/>
      <c r="G30" s="30">
        <f>C46</f>
        <v>1</v>
      </c>
      <c r="H30" s="30">
        <v>1</v>
      </c>
      <c r="I30" s="31">
        <f t="shared" si="5"/>
        <v>4.0199999999999996</v>
      </c>
      <c r="J30" s="6"/>
      <c r="K30" s="6"/>
      <c r="L30" s="6"/>
      <c r="M30" s="6"/>
    </row>
    <row r="31" spans="1:13" ht="31.5" x14ac:dyDescent="0.25">
      <c r="A31" s="30" t="s">
        <v>82</v>
      </c>
      <c r="B31" s="30">
        <v>30</v>
      </c>
      <c r="C31" s="96"/>
      <c r="D31" s="30">
        <f t="shared" si="4"/>
        <v>30</v>
      </c>
      <c r="E31" s="28" t="s">
        <v>41</v>
      </c>
      <c r="F31" s="96"/>
      <c r="G31" s="30">
        <f>C47</f>
        <v>1</v>
      </c>
      <c r="H31" s="30">
        <v>1</v>
      </c>
      <c r="I31" s="31">
        <f t="shared" si="5"/>
        <v>1.63</v>
      </c>
      <c r="J31" s="6"/>
      <c r="K31" s="6"/>
      <c r="L31" s="6"/>
      <c r="M31" s="6"/>
    </row>
    <row r="32" spans="1:13" ht="47.25" x14ac:dyDescent="0.25">
      <c r="A32" s="30" t="s">
        <v>85</v>
      </c>
      <c r="B32" s="30">
        <v>146</v>
      </c>
      <c r="C32" s="96"/>
      <c r="D32" s="30">
        <f t="shared" si="4"/>
        <v>146</v>
      </c>
      <c r="E32" s="28" t="s">
        <v>41</v>
      </c>
      <c r="F32" s="96"/>
      <c r="G32" s="30">
        <f t="shared" ref="G32" si="6">C49</f>
        <v>1</v>
      </c>
      <c r="H32" s="30">
        <v>1</v>
      </c>
      <c r="I32" s="31">
        <f t="shared" si="5"/>
        <v>6.82</v>
      </c>
      <c r="J32" s="6"/>
      <c r="K32" s="6"/>
      <c r="L32" s="6"/>
      <c r="M32" s="6"/>
    </row>
    <row r="33" spans="1:13" ht="15.75" x14ac:dyDescent="0.25">
      <c r="A33" s="30" t="s">
        <v>70</v>
      </c>
      <c r="B33" s="27">
        <v>75</v>
      </c>
      <c r="C33" s="96"/>
      <c r="D33" s="30">
        <f t="shared" si="4"/>
        <v>75</v>
      </c>
      <c r="E33" s="28" t="s">
        <v>41</v>
      </c>
      <c r="F33" s="96"/>
      <c r="G33" s="30">
        <v>1</v>
      </c>
      <c r="H33" s="30">
        <v>1</v>
      </c>
      <c r="I33" s="31">
        <f t="shared" si="5"/>
        <v>7.18</v>
      </c>
      <c r="J33" s="6"/>
      <c r="K33" s="6"/>
      <c r="L33" s="6"/>
      <c r="M33" s="6"/>
    </row>
    <row r="34" spans="1:13" ht="15.75" x14ac:dyDescent="0.25">
      <c r="A34" s="30" t="s">
        <v>49</v>
      </c>
      <c r="B34" s="27">
        <v>115</v>
      </c>
      <c r="C34" s="78"/>
      <c r="D34" s="30">
        <f t="shared" si="4"/>
        <v>115</v>
      </c>
      <c r="E34" s="28" t="s">
        <v>41</v>
      </c>
      <c r="F34" s="96"/>
      <c r="G34" s="30">
        <v>2</v>
      </c>
      <c r="H34" s="30">
        <v>2</v>
      </c>
      <c r="I34" s="31">
        <f t="shared" si="5"/>
        <v>7.12</v>
      </c>
      <c r="J34" s="6"/>
      <c r="K34" s="6"/>
      <c r="L34" s="6"/>
      <c r="M34" s="6"/>
    </row>
    <row r="35" spans="1:13" ht="15.75" x14ac:dyDescent="0.25">
      <c r="A35" s="50" t="s">
        <v>53</v>
      </c>
      <c r="B35" s="50"/>
      <c r="C35" s="50"/>
      <c r="D35" s="88"/>
      <c r="E35" s="50"/>
      <c r="F35" s="50"/>
      <c r="G35" s="50"/>
      <c r="H35" s="50"/>
      <c r="I35" s="1">
        <f>D54</f>
        <v>74.12</v>
      </c>
      <c r="J35" s="6"/>
      <c r="K35" s="6"/>
      <c r="L35" s="6"/>
      <c r="M35" s="6"/>
    </row>
    <row r="36" spans="1:13" ht="15.75" x14ac:dyDescent="0.25">
      <c r="A36" s="21"/>
      <c r="B36" s="21"/>
      <c r="C36" s="21"/>
      <c r="D36" s="21"/>
      <c r="E36" s="21"/>
      <c r="F36" s="21"/>
      <c r="G36" s="21"/>
      <c r="H36" s="21"/>
      <c r="I36" s="7"/>
      <c r="J36" s="6"/>
      <c r="K36" s="6"/>
      <c r="L36" s="6"/>
      <c r="M36" s="6"/>
    </row>
    <row r="37" spans="1:13" ht="15.75" x14ac:dyDescent="0.25">
      <c r="A37" s="21"/>
      <c r="B37" s="21"/>
      <c r="C37" s="21"/>
      <c r="D37" s="21"/>
      <c r="E37" s="21"/>
      <c r="F37" s="21"/>
      <c r="G37" s="21"/>
      <c r="H37" s="21"/>
      <c r="I37" s="7"/>
      <c r="J37" s="6"/>
      <c r="K37" s="6"/>
      <c r="L37" s="6"/>
      <c r="M37" s="6"/>
    </row>
    <row r="38" spans="1:13" ht="15.75" x14ac:dyDescent="0.25">
      <c r="A38" s="74" t="s">
        <v>16</v>
      </c>
      <c r="B38" s="74" t="s">
        <v>54</v>
      </c>
      <c r="C38" s="74" t="s">
        <v>51</v>
      </c>
      <c r="D38" s="74" t="s">
        <v>52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ht="15.75" x14ac:dyDescent="0.25">
      <c r="A39" s="74"/>
      <c r="B39" s="74"/>
      <c r="C39" s="74"/>
      <c r="D39" s="74"/>
      <c r="E39" s="6"/>
      <c r="F39" s="6"/>
      <c r="G39" s="6"/>
      <c r="H39" s="6"/>
      <c r="I39" s="6"/>
      <c r="J39" s="6"/>
      <c r="K39" s="6"/>
      <c r="L39" s="6"/>
      <c r="M39" s="6"/>
    </row>
    <row r="40" spans="1:13" ht="15.75" x14ac:dyDescent="0.25">
      <c r="A40" s="12" t="s">
        <v>19</v>
      </c>
      <c r="B40" s="11">
        <f t="shared" ref="B40:B53" si="7">K3</f>
        <v>2.04</v>
      </c>
      <c r="C40" s="11">
        <v>1</v>
      </c>
      <c r="D40" s="11">
        <f>B40*C40</f>
        <v>2.04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78.75" x14ac:dyDescent="0.25">
      <c r="A41" s="12" t="s">
        <v>60</v>
      </c>
      <c r="B41" s="11">
        <f t="shared" si="7"/>
        <v>5.92</v>
      </c>
      <c r="C41" s="11">
        <v>1</v>
      </c>
      <c r="D41" s="11">
        <f t="shared" ref="D41:D53" si="8">B41*C41</f>
        <v>5.92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ht="15.75" x14ac:dyDescent="0.25">
      <c r="A42" s="12" t="s">
        <v>20</v>
      </c>
      <c r="B42" s="11">
        <f t="shared" si="7"/>
        <v>1.92</v>
      </c>
      <c r="C42" s="11">
        <v>1</v>
      </c>
      <c r="D42" s="11">
        <f t="shared" si="8"/>
        <v>1.92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ht="63" x14ac:dyDescent="0.25">
      <c r="A43" s="12" t="s">
        <v>62</v>
      </c>
      <c r="B43" s="11">
        <f t="shared" si="7"/>
        <v>13.81</v>
      </c>
      <c r="C43" s="11">
        <v>1</v>
      </c>
      <c r="D43" s="11">
        <f t="shared" si="8"/>
        <v>13.81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1.5" x14ac:dyDescent="0.25">
      <c r="A44" s="12" t="s">
        <v>72</v>
      </c>
      <c r="B44" s="11">
        <f t="shared" si="7"/>
        <v>2.59</v>
      </c>
      <c r="C44" s="11">
        <v>1</v>
      </c>
      <c r="D44" s="11">
        <f t="shared" si="8"/>
        <v>2.59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31.5" x14ac:dyDescent="0.25">
      <c r="A45" s="12" t="s">
        <v>77</v>
      </c>
      <c r="B45" s="11">
        <f t="shared" si="7"/>
        <v>2.48</v>
      </c>
      <c r="C45" s="11">
        <v>1</v>
      </c>
      <c r="D45" s="11">
        <f t="shared" si="8"/>
        <v>2.48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ht="15.75" x14ac:dyDescent="0.25">
      <c r="A46" s="12" t="s">
        <v>73</v>
      </c>
      <c r="B46" s="11">
        <f t="shared" si="7"/>
        <v>3.43</v>
      </c>
      <c r="C46" s="11">
        <v>1</v>
      </c>
      <c r="D46" s="11">
        <f t="shared" si="8"/>
        <v>3.43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15.75" x14ac:dyDescent="0.25">
      <c r="A47" s="12" t="s">
        <v>23</v>
      </c>
      <c r="B47" s="11">
        <f t="shared" si="7"/>
        <v>12.78</v>
      </c>
      <c r="C47" s="11">
        <v>1</v>
      </c>
      <c r="D47" s="11">
        <f t="shared" si="8"/>
        <v>12.78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15.75" x14ac:dyDescent="0.25">
      <c r="A48" s="12" t="s">
        <v>80</v>
      </c>
      <c r="B48" s="11">
        <f t="shared" si="7"/>
        <v>2.38</v>
      </c>
      <c r="C48" s="11">
        <v>1</v>
      </c>
      <c r="D48" s="11">
        <f t="shared" si="8"/>
        <v>2.38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ht="31.5" x14ac:dyDescent="0.25">
      <c r="A49" s="12" t="s">
        <v>83</v>
      </c>
      <c r="B49" s="11">
        <f t="shared" si="7"/>
        <v>4.0199999999999996</v>
      </c>
      <c r="C49" s="11">
        <v>1</v>
      </c>
      <c r="D49" s="11">
        <f t="shared" si="8"/>
        <v>4.0199999999999996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ht="31.5" x14ac:dyDescent="0.25">
      <c r="A50" s="12" t="s">
        <v>82</v>
      </c>
      <c r="B50" s="11">
        <f t="shared" si="7"/>
        <v>1.63</v>
      </c>
      <c r="C50" s="11">
        <v>1</v>
      </c>
      <c r="D50" s="11">
        <f t="shared" si="8"/>
        <v>1.63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47.25" x14ac:dyDescent="0.25">
      <c r="A51" s="12" t="s">
        <v>85</v>
      </c>
      <c r="B51" s="11">
        <f t="shared" si="7"/>
        <v>6.82</v>
      </c>
      <c r="C51" s="11">
        <v>1</v>
      </c>
      <c r="D51" s="11">
        <f t="shared" si="8"/>
        <v>6.82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5.75" x14ac:dyDescent="0.25">
      <c r="A52" s="12" t="s">
        <v>70</v>
      </c>
      <c r="B52" s="11">
        <f t="shared" si="7"/>
        <v>7.18</v>
      </c>
      <c r="C52" s="11">
        <v>1</v>
      </c>
      <c r="D52" s="11">
        <f t="shared" si="8"/>
        <v>7.18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ht="15.75" x14ac:dyDescent="0.25">
      <c r="A53" s="12" t="s">
        <v>49</v>
      </c>
      <c r="B53" s="11">
        <f t="shared" si="7"/>
        <v>3.56</v>
      </c>
      <c r="C53" s="11">
        <v>2</v>
      </c>
      <c r="D53" s="11">
        <f t="shared" si="8"/>
        <v>7.12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15.75" x14ac:dyDescent="0.25">
      <c r="A54" s="85" t="s">
        <v>53</v>
      </c>
      <c r="B54" s="86"/>
      <c r="C54" s="87"/>
      <c r="D54" s="20">
        <f>SUM(D40:D53)</f>
        <v>74.12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</sheetData>
  <mergeCells count="21">
    <mergeCell ref="L1:L2"/>
    <mergeCell ref="A1:A2"/>
    <mergeCell ref="B1:B2"/>
    <mergeCell ref="C1:C2"/>
    <mergeCell ref="D1:I1"/>
    <mergeCell ref="J1:K1"/>
    <mergeCell ref="L3:L16"/>
    <mergeCell ref="A19:A20"/>
    <mergeCell ref="B19:E19"/>
    <mergeCell ref="F19:F20"/>
    <mergeCell ref="G19:H19"/>
    <mergeCell ref="I19:I20"/>
    <mergeCell ref="D20:E20"/>
    <mergeCell ref="A54:C54"/>
    <mergeCell ref="C21:C34"/>
    <mergeCell ref="F21:F34"/>
    <mergeCell ref="A35:H35"/>
    <mergeCell ref="A38:A39"/>
    <mergeCell ref="B38:B39"/>
    <mergeCell ref="C38:C39"/>
    <mergeCell ref="D38:D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02D9-812D-4010-96FA-AC7F97B3F8D6}">
  <dimension ref="A1:E9"/>
  <sheetViews>
    <sheetView workbookViewId="0">
      <selection sqref="A1:E9"/>
    </sheetView>
  </sheetViews>
  <sheetFormatPr defaultRowHeight="15" x14ac:dyDescent="0.25"/>
  <cols>
    <col min="1" max="1" width="4.5703125" customWidth="1"/>
    <col min="2" max="2" width="23.28515625" customWidth="1"/>
    <col min="3" max="3" width="22" customWidth="1"/>
    <col min="5" max="5" width="18.42578125" customWidth="1"/>
  </cols>
  <sheetData>
    <row r="1" spans="1:5" ht="15.75" x14ac:dyDescent="0.25">
      <c r="A1" s="45" t="s">
        <v>94</v>
      </c>
      <c r="B1" s="45" t="s">
        <v>100</v>
      </c>
      <c r="C1" s="45" t="s">
        <v>95</v>
      </c>
      <c r="D1" s="45" t="s">
        <v>101</v>
      </c>
      <c r="E1" s="45" t="s">
        <v>102</v>
      </c>
    </row>
    <row r="2" spans="1:5" ht="15.75" x14ac:dyDescent="0.25">
      <c r="A2" s="27">
        <v>1</v>
      </c>
      <c r="B2" s="27" t="s">
        <v>96</v>
      </c>
      <c r="C2" s="46">
        <v>400000</v>
      </c>
      <c r="D2" s="27">
        <v>4</v>
      </c>
      <c r="E2" s="46">
        <f>C2</f>
        <v>400000</v>
      </c>
    </row>
    <row r="3" spans="1:5" ht="15.75" x14ac:dyDescent="0.25">
      <c r="A3" s="27">
        <v>2</v>
      </c>
      <c r="B3" s="27" t="s">
        <v>103</v>
      </c>
      <c r="C3" s="46">
        <v>18000</v>
      </c>
      <c r="D3" s="27">
        <v>2</v>
      </c>
      <c r="E3" s="46">
        <f>C3*D3</f>
        <v>36000</v>
      </c>
    </row>
    <row r="4" spans="1:5" ht="15.75" x14ac:dyDescent="0.25">
      <c r="A4" s="27">
        <v>3</v>
      </c>
      <c r="B4" s="27" t="s">
        <v>97</v>
      </c>
      <c r="C4" s="46">
        <v>14000</v>
      </c>
      <c r="D4" s="27">
        <v>4</v>
      </c>
      <c r="E4" s="46">
        <f>C4</f>
        <v>14000</v>
      </c>
    </row>
    <row r="5" spans="1:5" ht="15.75" x14ac:dyDescent="0.25">
      <c r="A5" s="27">
        <v>4</v>
      </c>
      <c r="B5" s="27" t="s">
        <v>98</v>
      </c>
      <c r="C5" s="46">
        <v>150000</v>
      </c>
      <c r="D5" s="27">
        <v>4</v>
      </c>
      <c r="E5" s="46">
        <f>C5</f>
        <v>150000</v>
      </c>
    </row>
    <row r="6" spans="1:5" ht="15.75" x14ac:dyDescent="0.25">
      <c r="A6" s="27">
        <v>5</v>
      </c>
      <c r="B6" s="27" t="s">
        <v>104</v>
      </c>
      <c r="C6" s="46">
        <v>250000</v>
      </c>
      <c r="D6" s="27">
        <v>4</v>
      </c>
      <c r="E6" s="46">
        <f>C6</f>
        <v>250000</v>
      </c>
    </row>
    <row r="7" spans="1:5" ht="15.75" x14ac:dyDescent="0.25">
      <c r="A7" s="27">
        <v>6</v>
      </c>
      <c r="B7" s="27" t="s">
        <v>105</v>
      </c>
      <c r="C7" s="46">
        <v>5000</v>
      </c>
      <c r="D7" s="27">
        <v>2</v>
      </c>
      <c r="E7" s="46">
        <f>C7*D7</f>
        <v>10000</v>
      </c>
    </row>
    <row r="8" spans="1:5" ht="15.75" x14ac:dyDescent="0.25">
      <c r="A8" s="27">
        <v>7</v>
      </c>
      <c r="B8" s="27" t="s">
        <v>99</v>
      </c>
      <c r="C8" s="46">
        <v>40000</v>
      </c>
      <c r="D8" s="27">
        <v>2</v>
      </c>
      <c r="E8" s="46">
        <f>C8*D8</f>
        <v>80000</v>
      </c>
    </row>
    <row r="9" spans="1:5" ht="15.75" x14ac:dyDescent="0.25">
      <c r="A9" s="56" t="s">
        <v>106</v>
      </c>
      <c r="B9" s="56"/>
      <c r="C9" s="56"/>
      <c r="D9" s="56"/>
      <c r="E9" s="46">
        <f>SUM(E2:E8)</f>
        <v>940000</v>
      </c>
    </row>
  </sheetData>
  <mergeCells count="1">
    <mergeCell ref="A9:D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Order 2020</vt:lpstr>
      <vt:lpstr>MH Bubuk Andaliman</vt:lpstr>
      <vt:lpstr>MH SikArsik</vt:lpstr>
      <vt:lpstr>MH Andaliman Usulan</vt:lpstr>
      <vt:lpstr>MH SikArsik Usulan</vt:lpstr>
      <vt:lpstr>Validasi Andaliman</vt:lpstr>
      <vt:lpstr>Validasi SikArsik</vt:lpstr>
      <vt:lpstr>Biaya Penerapan 5S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2021-04-08T23:06:41Z</dcterms:created>
  <dcterms:modified xsi:type="dcterms:W3CDTF">2021-08-09T09:19:06Z</dcterms:modified>
</cp:coreProperties>
</file>